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45" tabRatio="655" activeTab="0"/>
  </bookViews>
  <sheets>
    <sheet name="Лист5" sheetId="1" r:id="rId1"/>
    <sheet name="Лист1" sheetId="2" r:id="rId2"/>
  </sheets>
  <definedNames>
    <definedName name="В48">'Лист5'!#REF!</definedName>
    <definedName name="видаткибезцел">#REF!</definedName>
    <definedName name="власні1">#REF!</definedName>
    <definedName name="власні2">#REF!</definedName>
    <definedName name="житло1">#REF!</definedName>
    <definedName name="житло2">#REF!</definedName>
    <definedName name="Названия_для_печати_ИМ">#REF!</definedName>
    <definedName name="_xlnm.Print_Area" localSheetId="0">'Лист5'!$A$1:$N$200</definedName>
    <definedName name="Область_печати_ИМ">#REF!</definedName>
    <definedName name="охорона1">#REF!</definedName>
    <definedName name="охорона2">#REF!</definedName>
    <definedName name="охорона3">#REF!</definedName>
    <definedName name="спец">#REF!</definedName>
    <definedName name="спец2">#REF!</definedName>
    <definedName name="спец3">#REF!</definedName>
  </definedNames>
  <calcPr fullCalcOnLoad="1"/>
</workbook>
</file>

<file path=xl/sharedStrings.xml><?xml version="1.0" encoding="utf-8"?>
<sst xmlns="http://schemas.openxmlformats.org/spreadsheetml/2006/main" count="175" uniqueCount="163">
  <si>
    <t>Місцеві податки і збори</t>
  </si>
  <si>
    <t>ВСЬОГО ДОХОДІВ</t>
  </si>
  <si>
    <t xml:space="preserve"> </t>
  </si>
  <si>
    <t>Житлово-комунальне господарство</t>
  </si>
  <si>
    <t>РАЗОМ ВИДАТКІВ</t>
  </si>
  <si>
    <t>у тому числі</t>
  </si>
  <si>
    <t xml:space="preserve">     у тому числі</t>
  </si>
  <si>
    <t xml:space="preserve">    Найменування статей </t>
  </si>
  <si>
    <t>Загальний фонд</t>
  </si>
  <si>
    <t>Власні надходження бюджетних установ</t>
  </si>
  <si>
    <t>Державне управлiння</t>
  </si>
  <si>
    <t>Адміністративні штрафи та інші санкції</t>
  </si>
  <si>
    <t>Всього доходів власних та закріплених</t>
  </si>
  <si>
    <t>РАЗОМ ПО ЗАГАЛЬНОМУ ФОНДУ ДОХОДІВ</t>
  </si>
  <si>
    <t>РАЗОМ ПО СПЕЦІАЛЬНОМУ ФОНДУ ДОХОДІВ</t>
  </si>
  <si>
    <t>Податкові надходження</t>
  </si>
  <si>
    <t>Неподаткові надходження</t>
  </si>
  <si>
    <t>Спеціальний фонд</t>
  </si>
  <si>
    <t>Культура і мистецтво</t>
  </si>
  <si>
    <t xml:space="preserve">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 </t>
  </si>
  <si>
    <t>загальний фонд</t>
  </si>
  <si>
    <t>Субвенція з державного бюджету місцевим бюджетам на надання пільг з послуг зв’язку та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</si>
  <si>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реабілітованих громадян, які стали інвалідами внаслідок репресій або є пенсіонерами</t>
  </si>
  <si>
    <t>спеціальний фонд</t>
  </si>
  <si>
    <t>Плата за землю</t>
  </si>
  <si>
    <t>Виконавець:</t>
  </si>
  <si>
    <t>Додаток</t>
  </si>
  <si>
    <t>Продовження додатка 1</t>
  </si>
  <si>
    <t>Субвенція з державного бюджету місцевим бюджетам на проведення виборів депутатів Верховної Ради АР Крим, місцевих рад та сільских, селишних, міських голів</t>
  </si>
  <si>
    <t>Акцизний податок з реалізації суб"єктами господарювання роздрібної торгівлі підакцизними товарами</t>
  </si>
  <si>
    <t>Місцеві податки</t>
  </si>
  <si>
    <t>Д О Х О Д И</t>
  </si>
  <si>
    <t>Освіта, у тому числі:</t>
  </si>
  <si>
    <t>Туристичний збір</t>
  </si>
  <si>
    <t>Єдиний податок</t>
  </si>
  <si>
    <t>Плата за надання інших адміністративних послуг</t>
  </si>
  <si>
    <t>Код</t>
  </si>
  <si>
    <t xml:space="preserve">Соцiальний захист та соціальне забезпечення </t>
  </si>
  <si>
    <t>Надання допомоги у зв'язку з вагітністю і пологами</t>
  </si>
  <si>
    <t>Надання допомоги при народженні дитини</t>
  </si>
  <si>
    <t>Надання допомоги на дітей одиноким матерям</t>
  </si>
  <si>
    <t xml:space="preserve">Надання тимчасової державної допомоги дітям </t>
  </si>
  <si>
    <t>3104</t>
  </si>
  <si>
    <t>Фізична культура і спорт</t>
  </si>
  <si>
    <t>3100</t>
  </si>
  <si>
    <t>3110</t>
  </si>
  <si>
    <t xml:space="preserve">Заклади і заходи з питань дітей та їх соціального захисту </t>
  </si>
  <si>
    <t>Заходи державної політики з питань дітей та їх соціального захисту</t>
  </si>
  <si>
    <t>3112</t>
  </si>
  <si>
    <t>Здійснення соціальної роботи з вразливими категоріями населення</t>
  </si>
  <si>
    <t>Заходи державної політики із забезпечення рівних прав та можливостей жінок та чоловіків</t>
  </si>
  <si>
    <t>Заходи державної політики  з питань сім"ї</t>
  </si>
  <si>
    <t>3130</t>
  </si>
  <si>
    <t>Реалізація державної політики у молодіжній сфері</t>
  </si>
  <si>
    <t>Здійснення заходів та реалізація проектів на виконання Державної цільової соціальної програми "Молодь України"</t>
  </si>
  <si>
    <t>4000</t>
  </si>
  <si>
    <t>Інші заходи з розвитку фізичної культури і спорту</t>
  </si>
  <si>
    <t>5000</t>
  </si>
  <si>
    <t>5060</t>
  </si>
  <si>
    <t>5061</t>
  </si>
  <si>
    <t>6000</t>
  </si>
  <si>
    <t>0100</t>
  </si>
  <si>
    <t>Розвиток дитячо-юнацького та резервного спорту</t>
  </si>
  <si>
    <t>5030</t>
  </si>
  <si>
    <t>5031</t>
  </si>
  <si>
    <t>Утримання та навчально-тренувальна робота  комунальних дитячо-юнацьких спортивних шкіл</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</si>
  <si>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</si>
  <si>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План                  на 2018 рік</t>
  </si>
  <si>
    <t>Уточнений план на 2018 рік</t>
  </si>
  <si>
    <t>Керівництво і управління у відповідній сфері у містах (місті Києві), селищах, селах,обєднаних територіальних громадах</t>
  </si>
  <si>
    <t>0160</t>
  </si>
  <si>
    <t xml:space="preserve">Надання допомоги при усиновленні дитини </t>
  </si>
  <si>
    <t>Надання державної соціальної допомоги малозабезпеченим сім"ям</t>
  </si>
  <si>
    <t xml:space="preserve">Надання державної соціальної допомоги особам з інвалідністю з дитинства та дітям з інвалідністю
та дітям-інвалідам </t>
  </si>
  <si>
    <t xml:space="preserve">Надання державної соціальної допомогиособам,які не мають права на пенсію, та особам з інвалідністю, державної соціальної допомоги на догляд
 </t>
  </si>
  <si>
    <t>3083</t>
  </si>
  <si>
    <t xml:space="preserve">Надання допомоги по догляду за особами з інвалідністю І чи ІІ групи внаслідок психічного розладу
</t>
  </si>
  <si>
    <t>3084</t>
  </si>
  <si>
    <t>Надання тимчасової  соціальної допомоги непрацюючій особі, яка досягла загального пенсійного віку, але не набула права на пенсійну виплату</t>
  </si>
  <si>
    <t>3085</t>
  </si>
  <si>
    <t>Надання щомісячної компенсаційної виплати непрацюючій працездатній особі, яка доглядає за особою з інвалідністю І групи, а також за особою, яка досягла 80-річного віку</t>
  </si>
  <si>
    <t>Надання соціальних та реабілітаційних послуг громадянам похилого віку, особам з інвалідністю, дітям з інвалідністю в установах соціального захисту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</si>
  <si>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</si>
  <si>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3120</t>
  </si>
  <si>
    <t>3122</t>
  </si>
  <si>
    <t>3123</t>
  </si>
  <si>
    <t>3131</t>
  </si>
  <si>
    <t>3160</t>
  </si>
  <si>
    <t>Надання  соціальних гарантій фізичним особам, які надають соціальні посолуги  громадянам похилого віку, особам з інвалідністю хворим, які не здатні до самообслуговування і потребують сторонньої допомоги</t>
  </si>
  <si>
    <t>3210</t>
  </si>
  <si>
    <t>Організація та проведення громадських робіт</t>
  </si>
  <si>
    <t>4082</t>
  </si>
  <si>
    <t xml:space="preserve">Інші заходи в галузі культури і мистецтва </t>
  </si>
  <si>
    <t>6030</t>
  </si>
  <si>
    <t>Організація благоустрою населених пунктів</t>
  </si>
  <si>
    <t>0170</t>
  </si>
  <si>
    <t>Підвищення кваліфікації депутатів місцевих рад та посадових осіб місцевого самоврядування</t>
  </si>
  <si>
    <t xml:space="preserve">Субвенція з місцевого бюджету  на виплату допомоги сім"ям з дітьми, малозабезпеченим сім"ям,особам, які не мають права на пенсію, особам з інвалідністю,  дітям з інвалідністю, тимчасової державної допомоги дітям, тимчасової державної допомоги непрацюючій особі, яка досягла пенсійного віку, але не набула права на пенсійну виплату, допомоги по догляду за особами з інвалідністю І та ІІ групи внаслідок психічного розладу, компенсаційні виплати непрацюючій працездатній особі, яка доглядає за особою з інвалідністю І групи,а також за особою, яка досягла 80-річного віку за рахунок відповідної субвенції з державного бюджету </t>
  </si>
  <si>
    <t>Субвенція з місцевого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вивезення побутового сміття та рідких нечистот за рахунок відповідної субвенціїз державного бюджету</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</si>
  <si>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зарахунок відповідної субвенції з державного бюджету</t>
  </si>
  <si>
    <t>Cубвенція з місцевого бюджету на здійснення заходів щодо соціально-економічного розвитку окремих територій за рахунок  залишку коштів відповідної субвенції з державного бюджету, що утворився на кінець 2017 року</t>
  </si>
  <si>
    <t xml:space="preserve">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</si>
  <si>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3230</t>
  </si>
  <si>
    <r>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t>
    </r>
    <r>
      <rPr>
        <b/>
        <sz val="26"/>
        <rFont val="Calibri"/>
        <family val="2"/>
      </rPr>
      <t>'</t>
    </r>
    <r>
      <rPr>
        <b/>
        <sz val="26"/>
        <rFont val="Times New Roman"/>
        <family val="1"/>
      </rPr>
      <t>я</t>
    </r>
    <r>
      <rPr>
        <b/>
        <sz val="26"/>
        <rFont val="Calibri"/>
        <family val="2"/>
      </rPr>
      <t>҆</t>
    </r>
    <r>
      <rPr>
        <b/>
        <sz val="26"/>
        <rFont val="Times New Roman"/>
        <family val="1"/>
      </rPr>
      <t>х,грошового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дитиною"за оплату послуг із здійснення патронату над дитиною та виплата соціальної допомоги на утримання дитини в сім"ї патронатного вихователя</t>
    </r>
  </si>
  <si>
    <t>3240</t>
  </si>
  <si>
    <t xml:space="preserve">Інші заклади  і заходи </t>
  </si>
  <si>
    <t>3242</t>
  </si>
  <si>
    <t>Інші заходи у сфері соціального захисту і соціального забезпечення</t>
  </si>
  <si>
    <t>Податок на майно</t>
  </si>
  <si>
    <t>Додаток підготовлено фінансовим відділом виконкому районної у місті ради</t>
  </si>
  <si>
    <t>Начальник фінансового відділу</t>
  </si>
  <si>
    <t>В.Костіна</t>
  </si>
  <si>
    <t>Слесаренко Наталя Іванівна</t>
  </si>
  <si>
    <t>Податок на нерухоме майно, відмінне від земельної ділянки</t>
  </si>
  <si>
    <t>18010100-18010500</t>
  </si>
  <si>
    <t>18010600-18010900</t>
  </si>
  <si>
    <t>Інші дотації з місцевого бюджету</t>
  </si>
  <si>
    <t>Субвенції з місцевих бюджетів іншим місцевим бюджетам, в тому числі:</t>
  </si>
  <si>
    <t>тис.грн.</t>
  </si>
  <si>
    <t>Субвенція з місцевого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за рахунок відповідної субвенції з державного бюджету</t>
  </si>
  <si>
    <t xml:space="preserve">Надання допомоги на дітей, над якими встановлено опіку чи піклування </t>
  </si>
  <si>
    <t>районної у місті ради</t>
  </si>
  <si>
    <t>до рішення виконкому</t>
  </si>
  <si>
    <t>Уточнений план по загальному фонду на І півріччя 2018 року</t>
  </si>
  <si>
    <t>Виконано за І півріччя 2018 року (каса)</t>
  </si>
  <si>
    <t>Відсоток виконання уточненого плану за І півріччя 2018 року (загальний фонд)</t>
  </si>
  <si>
    <t>Відхилення від уточненого плану за І півріччя 2018 року (загальний фонд)</t>
  </si>
  <si>
    <t>про виконання районного у місті бюджету за І півріччя 2018 року</t>
  </si>
  <si>
    <t>3140</t>
  </si>
  <si>
    <t>Оздоровлення та відпочинок дітей (крім заходів з оздоровлення дітей, що здійснюються за рахунок коштів на оздоровлення громадян,які пострадали внаслідок Чорнобильської катастрофи)</t>
  </si>
  <si>
    <t>3220</t>
  </si>
  <si>
    <t>Грошова компенсація за належні для отримання жилі приміщення для окремих категорій населення відповідно до законодавства</t>
  </si>
  <si>
    <t>3221</t>
  </si>
  <si>
    <t>6090</t>
  </si>
  <si>
    <t>Інша діяльність у сфері житлово- комунального господарства</t>
  </si>
  <si>
    <t>7000</t>
  </si>
  <si>
    <t>Економічна діяльність</t>
  </si>
  <si>
    <t>7300</t>
  </si>
  <si>
    <t>Будівництво та регіональний розвиток</t>
  </si>
  <si>
    <t>7360</t>
  </si>
  <si>
    <t>Виконання інвестиційних проектів</t>
  </si>
  <si>
    <t>7363</t>
  </si>
  <si>
    <t>Виконання інвестиційних проектів в рамках здійнення заходів щодо соціально-економічного розвитку окремих територій</t>
  </si>
  <si>
    <r>
      <t>Г</t>
    </r>
    <r>
      <rPr>
        <sz val="26"/>
        <rFont val="Times New Roman"/>
        <family val="1"/>
      </rPr>
      <t>рошова компенсація за належні для отримання жилі приміщення для сімей загиблих осіб, визначених абзацами 5-8 пункту 1 статті 10 Закону України "Про статус ветеранів війни, гарантії їх соціального захисту", для осіб з інвалідністю І-ІІ групи, яка настала внаслідок поранення, контузії каліцтва або захворювання, одержаних під час безпосередньої участі в антитерористичної операції, забезпеченні її проведення, визначених пунктами 11-14 частини другої статті 7 Закону України "Про статус ветеранів війни, гарантії їх соціального захисту", та які потребують поліпшення житлових умов</t>
    </r>
  </si>
  <si>
    <t>Інші субвенції з міського бюджету</t>
  </si>
  <si>
    <t>Субвенція з місцевого бюджету на виплату грошової компенсації за належні для отримання жилі приміщення для сімей загиблих осіб, визначених абзацами 5-8 пункту 1статті 10 Закону України "Про статус ветеранів війни, гарантії їх соціального захисту", для осіб з інвалідністю І-ІІ групи, яка настала внаслідок поранення, контузії, каліцтва або захворювання, одержаних під час безпосередньої участі в антитеррористичній операції, забезпеченні її проведення, визначених пунктами 11-14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держаного бюджету</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</si>
  <si>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</si>
  <si>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Надання пільг та субсидій населенню на придбання твердого та рідкого пічного побутового палива і скрапленого газу</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</si>
  <si>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</si>
  <si>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</si>
  <si>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сім'ям з дітьми, малозабезпеченим сім'ям, інвалідам з дитинства, дітям - інвалідам та тимчасової допомоги дітям</t>
  </si>
  <si>
    <t>В И Д А Т К И</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</si>
  <si>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ІІгрупи внаслідок психічного розладу, компенсаційної виплати непрацюючій особі, яка доглядає за особою І групи, а також за особою, яка досягла 80-річного віку</t>
  </si>
  <si>
    <t>Заступник начальника фінансового відділу</t>
  </si>
  <si>
    <t>Н.Слесаренко</t>
  </si>
  <si>
    <t>Мурза Оксана Віталіївна</t>
  </si>
  <si>
    <t>А.Внукова</t>
  </si>
  <si>
    <t xml:space="preserve">Виконувач обов҆язків керуючого справами виконкому районної у місті ради - заступник голови районної у місті ради з питань діяльності виконавчих органів  ради </t>
  </si>
  <si>
    <t>Згідно з оригіналом, матеріали якого знаходяться у справах виконкому районної у місті ради, вірно:</t>
  </si>
  <si>
    <t>головний спеціаліст загального відділу</t>
  </si>
  <si>
    <t>Г.Гуля</t>
  </si>
  <si>
    <t>Заступник начальника фінансового відділу виконкому районної у місті ради</t>
  </si>
  <si>
    <t xml:space="preserve"> Письмовий звіт</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</si>
</sst>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к.&quot;;\-#,##0\ &quot;к.&quot;"/>
    <numFmt numFmtId="189" formatCode="#,##0\ &quot;к.&quot;;[Red]\-#,##0\ &quot;к.&quot;"/>
    <numFmt numFmtId="190" formatCode="#,##0.00\ &quot;к.&quot;;\-#,##0.00\ &quot;к.&quot;"/>
    <numFmt numFmtId="191" formatCode="#,##0.00\ &quot;к.&quot;;[Red]\-#,##0.00\ &quot;к.&quot;"/>
    <numFmt numFmtId="192" formatCode="_-* #,##0\ &quot;к.&quot;_-;\-* #,##0\ &quot;к.&quot;_-;_-* &quot;-&quot;\ &quot;к.&quot;_-;_-@_-"/>
    <numFmt numFmtId="193" formatCode="_-* #,##0\ _к_._-;\-* #,##0\ _к_._-;_-* &quot;-&quot;\ _к_._-;_-@_-"/>
    <numFmt numFmtId="194" formatCode="_-* #,##0.00\ &quot;к.&quot;_-;\-* #,##0.00\ &quot;к.&quot;_-;_-* &quot;-&quot;??\ &quot;к.&quot;_-;_-@_-"/>
    <numFmt numFmtId="195" formatCode="_-* #,##0.00\ _к_._-;\-* #,##0.00\ _к_._-;_-* &quot;-&quot;??\ _к_._-;_-@_-"/>
    <numFmt numFmtId="196" formatCode="0.0_)"/>
    <numFmt numFmtId="197" formatCode="0.0"/>
    <numFmt numFmtId="198" formatCode="0.000000"/>
    <numFmt numFmtId="199" formatCode="#,##0.0_ ;[Red]\-#,##0.0\ "/>
    <numFmt numFmtId="200" formatCode="#,##0.00_ ;[Red]\-#,##0.00\ "/>
    <numFmt numFmtId="201" formatCode="#,##0.000_ ;[Red]\-#,##0.000\ "/>
    <numFmt numFmtId="202" formatCode="#,##0.0000_ ;[Red]\-#,##0.0000\ "/>
    <numFmt numFmtId="203" formatCode="#,##0.00000_ ;[Red]\-#,##0.00000\ "/>
    <numFmt numFmtId="204" formatCode="#,##0_ ;[Red]\-#,##0\ "/>
    <numFmt numFmtId="205" formatCode="0.0%"/>
    <numFmt numFmtId="206" formatCode="0.0000"/>
    <numFmt numFmtId="207" formatCode="0.000"/>
    <numFmt numFmtId="208" formatCode="_-* #,##0.0_р_._-;\-* #,##0.0_р_._-;_-* &quot;-&quot;_р_._-;_-@_-"/>
    <numFmt numFmtId="209" formatCode="0.000000000"/>
    <numFmt numFmtId="210" formatCode="0.0000000000"/>
    <numFmt numFmtId="211" formatCode="0.00000000"/>
    <numFmt numFmtId="212" formatCode="0.0000000"/>
    <numFmt numFmtId="213" formatCode="0.00000"/>
    <numFmt numFmtId="214" formatCode="d/m"/>
    <numFmt numFmtId="215" formatCode="&quot;Да&quot;;&quot;Да&quot;;&quot;Нет&quot;"/>
    <numFmt numFmtId="216" formatCode="&quot;Истина&quot;;&quot;Истина&quot;;&quot;Ложь&quot;"/>
    <numFmt numFmtId="217" formatCode="&quot;Вкл&quot;;&quot;Вкл&quot;;&quot;Выкл&quot;"/>
    <numFmt numFmtId="218" formatCode="[$€-2]\ ###,000_);[Red]\([$€-2]\ ###,000\)"/>
  </numFmts>
  <fonts count="104">
    <font>
      <sz val="12"/>
      <name val="Courier"/>
      <family val="0"/>
    </font>
    <font>
      <sz val="10"/>
      <name val="Arial Cyr"/>
      <family val="0"/>
    </font>
    <font>
      <b/>
      <sz val="10"/>
      <name val="Arial Cyr"/>
      <family val="2"/>
    </font>
    <font>
      <u val="single"/>
      <sz val="12"/>
      <color indexed="12"/>
      <name val="Courier"/>
      <family val="1"/>
    </font>
    <font>
      <u val="single"/>
      <sz val="12"/>
      <color indexed="36"/>
      <name val="Courier"/>
      <family val="1"/>
    </font>
    <font>
      <sz val="8"/>
      <name val="Arial Cyr"/>
      <family val="2"/>
    </font>
    <font>
      <sz val="8"/>
      <name val="Courier"/>
      <family val="1"/>
    </font>
    <font>
      <b/>
      <sz val="12"/>
      <name val="Times New Roman"/>
      <family val="1"/>
    </font>
    <font>
      <b/>
      <sz val="18"/>
      <name val="Times New Roman"/>
      <family val="1"/>
    </font>
    <font>
      <sz val="18"/>
      <name val="Courier"/>
      <family val="1"/>
    </font>
    <font>
      <b/>
      <sz val="12"/>
      <name val="Courier"/>
      <family val="1"/>
    </font>
    <font>
      <b/>
      <sz val="20"/>
      <name val="Times New Roman"/>
      <family val="1"/>
    </font>
    <font>
      <sz val="36"/>
      <name val="Times New Roman"/>
      <family val="1"/>
    </font>
    <font>
      <b/>
      <sz val="36"/>
      <name val="Times New Roman"/>
      <family val="1"/>
    </font>
    <font>
      <sz val="36"/>
      <name val="Courier"/>
      <family val="1"/>
    </font>
    <font>
      <sz val="12"/>
      <name val="Times New Roman"/>
      <family val="1"/>
    </font>
    <font>
      <sz val="26"/>
      <name val="Times New Roman"/>
      <family val="1"/>
    </font>
    <font>
      <sz val="20"/>
      <name val="Times New Roman"/>
      <family val="1"/>
    </font>
    <font>
      <b/>
      <u val="single"/>
      <sz val="14"/>
      <name val="Times New Roman"/>
      <family val="1"/>
    </font>
    <font>
      <sz val="14"/>
      <name val="Times New Roman"/>
      <family val="1"/>
    </font>
    <font>
      <sz val="10"/>
      <name val="Arial"/>
      <family val="2"/>
    </font>
    <font>
      <sz val="16"/>
      <name val="Times New Roman"/>
      <family val="1"/>
    </font>
    <font>
      <sz val="16"/>
      <name val="Arial"/>
      <family val="2"/>
    </font>
    <font>
      <b/>
      <sz val="16"/>
      <name val="Times New Roman"/>
      <family val="1"/>
    </font>
    <font>
      <b/>
      <sz val="16"/>
      <name val="Courier"/>
      <family val="1"/>
    </font>
    <font>
      <sz val="16"/>
      <name val="Courier"/>
      <family val="1"/>
    </font>
    <font>
      <b/>
      <sz val="26"/>
      <name val="Times New Roman"/>
      <family val="1"/>
    </font>
    <font>
      <sz val="10"/>
      <name val="Times New Roman"/>
      <family val="1"/>
    </font>
    <font>
      <b/>
      <sz val="10"/>
      <name val="Times New Roman"/>
      <family val="1"/>
    </font>
    <font>
      <sz val="25"/>
      <name val="Times New Roman"/>
      <family val="1"/>
    </font>
    <font>
      <b/>
      <sz val="25"/>
      <name val="Times New Roman"/>
      <family val="1"/>
    </font>
    <font>
      <b/>
      <sz val="30"/>
      <name val="Times New Roman"/>
      <family val="1"/>
    </font>
    <font>
      <sz val="30"/>
      <name val="Courier"/>
      <family val="1"/>
    </font>
    <font>
      <sz val="30"/>
      <name val="Times New Roman"/>
      <family val="1"/>
    </font>
    <font>
      <b/>
      <i/>
      <sz val="25"/>
      <name val="Times New Roman"/>
      <family val="1"/>
    </font>
    <font>
      <sz val="23"/>
      <name val="Times New Roman"/>
      <family val="1"/>
    </font>
    <font>
      <b/>
      <i/>
      <sz val="20"/>
      <name val="Times New Roman"/>
      <family val="1"/>
    </font>
    <font>
      <b/>
      <i/>
      <sz val="12"/>
      <name val="Courier"/>
      <family val="1"/>
    </font>
    <font>
      <b/>
      <sz val="26"/>
      <name val="Calibri"/>
      <family val="2"/>
    </font>
    <font>
      <sz val="15"/>
      <name val="Times New Roman"/>
      <family val="1"/>
    </font>
    <font>
      <sz val="19.5"/>
      <name val="Times New Roman"/>
      <family val="1"/>
    </font>
    <font>
      <sz val="22"/>
      <name val="Times New Roman"/>
      <family val="1"/>
    </font>
    <font>
      <sz val="17"/>
      <name val="Times New Roman"/>
      <family val="1"/>
    </font>
    <font>
      <sz val="17"/>
      <name val="Courier"/>
      <family val="1"/>
    </font>
    <font>
      <b/>
      <sz val="17"/>
      <name val="Times New Roman"/>
      <family val="1"/>
    </font>
    <font>
      <sz val="20"/>
      <name val="Bahnschrift"/>
      <family val="2"/>
    </font>
    <font>
      <b/>
      <sz val="28"/>
      <name val="Times New Roman"/>
      <family val="1"/>
    </font>
    <font>
      <sz val="2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indexed="10"/>
      <name val="Courier"/>
      <family val="1"/>
    </font>
    <font>
      <sz val="30"/>
      <color indexed="10"/>
      <name val="Times New Roman"/>
      <family val="1"/>
    </font>
    <font>
      <sz val="20"/>
      <color indexed="10"/>
      <name val="Times New Roman"/>
      <family val="1"/>
    </font>
    <font>
      <sz val="12"/>
      <color indexed="9"/>
      <name val="Times New Roman"/>
      <family val="1"/>
    </font>
    <font>
      <sz val="22"/>
      <color indexed="9"/>
      <name val="Times New Roman"/>
      <family val="1"/>
    </font>
    <font>
      <sz val="9"/>
      <color indexed="9"/>
      <name val="Times New Roman"/>
      <family val="1"/>
    </font>
    <font>
      <b/>
      <sz val="26"/>
      <color indexed="9"/>
      <name val="Times New Roman"/>
      <family val="1"/>
    </font>
    <font>
      <sz val="12"/>
      <color indexed="9"/>
      <name val="Courier"/>
      <family val="1"/>
    </font>
    <font>
      <sz val="18"/>
      <color indexed="9"/>
      <name val="Courier"/>
      <family val="1"/>
    </font>
    <font>
      <b/>
      <sz val="28"/>
      <color indexed="9"/>
      <name val="Times New Roman"/>
      <family val="1"/>
    </font>
    <font>
      <b/>
      <sz val="16"/>
      <color indexed="9"/>
      <name val="Times New Roman Cyr"/>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2"/>
      <color rgb="FFFF0000"/>
      <name val="Courier"/>
      <family val="1"/>
    </font>
    <font>
      <sz val="30"/>
      <color rgb="FFFF0000"/>
      <name val="Times New Roman"/>
      <family val="1"/>
    </font>
    <font>
      <sz val="20"/>
      <color rgb="FFFF0000"/>
      <name val="Times New Roman"/>
      <family val="1"/>
    </font>
    <font>
      <sz val="12"/>
      <color theme="0"/>
      <name val="Times New Roman"/>
      <family val="1"/>
    </font>
    <font>
      <sz val="22"/>
      <color theme="0"/>
      <name val="Times New Roman"/>
      <family val="1"/>
    </font>
    <font>
      <sz val="9"/>
      <color theme="0"/>
      <name val="Times New Roman"/>
      <family val="1"/>
    </font>
    <font>
      <b/>
      <sz val="26"/>
      <color theme="0"/>
      <name val="Times New Roman"/>
      <family val="1"/>
    </font>
    <font>
      <sz val="12"/>
      <color theme="0"/>
      <name val="Courier"/>
      <family val="1"/>
    </font>
    <font>
      <sz val="18"/>
      <color theme="0"/>
      <name val="Courier"/>
      <family val="1"/>
    </font>
    <font>
      <b/>
      <sz val="16"/>
      <color theme="0"/>
      <name val="Times New Roman Cyr"/>
      <family val="1"/>
    </font>
    <font>
      <b/>
      <sz val="28"/>
      <color theme="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47"/>
        <bgColor indexed="64"/>
      </patternFill>
    </fill>
    <fill>
      <patternFill patternType="solid">
        <fgColor theme="0"/>
        <bgColor indexed="64"/>
      </patternFill>
    </fill>
    <fill>
      <patternFill patternType="solid">
        <fgColor theme="2"/>
        <bgColor indexed="64"/>
      </patternFill>
    </fill>
    <fill>
      <patternFill patternType="solid">
        <fgColor rgb="FFFFFF0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medium"/>
      <top style="thin"/>
      <bottom style="thin"/>
    </border>
    <border>
      <left style="medium"/>
      <right style="medium"/>
      <top style="medium"/>
      <bottom style="medium"/>
    </border>
    <border>
      <left style="thin"/>
      <right style="thin"/>
      <top style="medium"/>
      <bottom style="thin"/>
    </border>
    <border>
      <left style="thin"/>
      <right style="medium"/>
      <top style="medium"/>
      <bottom style="thin"/>
    </border>
    <border>
      <left style="medium"/>
      <right>
        <color indexed="63"/>
      </right>
      <top style="medium"/>
      <bottom style="medium"/>
    </border>
    <border>
      <left>
        <color indexed="63"/>
      </left>
      <right style="thin"/>
      <top style="medium"/>
      <bottom style="thin"/>
    </border>
    <border>
      <left>
        <color indexed="63"/>
      </left>
      <right style="thin"/>
      <top style="thin"/>
      <bottom style="thin"/>
    </border>
    <border>
      <left>
        <color indexed="63"/>
      </left>
      <right style="thin"/>
      <top style="medium"/>
      <bottom style="medium"/>
    </border>
    <border>
      <left>
        <color indexed="63"/>
      </left>
      <right style="medium"/>
      <top style="medium"/>
      <bottom style="medium"/>
    </border>
    <border>
      <left>
        <color indexed="63"/>
      </left>
      <right style="thin"/>
      <top style="thin"/>
      <bottom>
        <color indexed="63"/>
      </bottom>
    </border>
    <border>
      <left style="medium"/>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color indexed="63"/>
      </top>
      <bottom>
        <color indexed="63"/>
      </bottom>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thin"/>
      <right style="medium"/>
      <top style="medium"/>
      <bottom style="medium"/>
    </border>
    <border>
      <left style="medium"/>
      <right style="medium"/>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style="medium"/>
      <bottom>
        <color indexed="63"/>
      </bottom>
    </border>
    <border>
      <left style="medium"/>
      <right>
        <color indexed="63"/>
      </right>
      <top style="medium"/>
      <bottom>
        <color indexed="63"/>
      </bottom>
    </border>
    <border>
      <left>
        <color indexed="63"/>
      </left>
      <right style="medium"/>
      <top style="medium"/>
      <bottom style="thin"/>
    </border>
    <border>
      <left>
        <color indexed="63"/>
      </left>
      <right style="medium"/>
      <top style="thin"/>
      <bottom style="medium"/>
    </border>
    <border>
      <left style="medium"/>
      <right>
        <color indexed="63"/>
      </right>
      <top style="medium"/>
      <bottom style="thin"/>
    </border>
    <border>
      <left style="medium"/>
      <right>
        <color indexed="63"/>
      </right>
      <top style="thin"/>
      <bottom style="medium"/>
    </border>
    <border>
      <left style="medium"/>
      <right style="thin"/>
      <top style="medium"/>
      <bottom style="medium"/>
    </border>
    <border>
      <left style="thin"/>
      <right>
        <color indexed="63"/>
      </right>
      <top style="medium"/>
      <bottom style="medium"/>
    </border>
    <border>
      <left style="medium"/>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1" applyNumberFormat="0" applyAlignment="0" applyProtection="0"/>
    <xf numFmtId="0" fontId="79" fillId="27" borderId="2" applyNumberFormat="0" applyAlignment="0" applyProtection="0"/>
    <xf numFmtId="0" fontId="80" fillId="27" borderId="1" applyNumberFormat="0" applyAlignment="0" applyProtection="0"/>
    <xf numFmtId="0" fontId="3"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84" fillId="0" borderId="6" applyNumberFormat="0" applyFill="0" applyAlignment="0" applyProtection="0"/>
    <xf numFmtId="0" fontId="85" fillId="28" borderId="7" applyNumberFormat="0" applyAlignment="0" applyProtection="0"/>
    <xf numFmtId="0" fontId="86" fillId="0" borderId="0" applyNumberFormat="0" applyFill="0" applyBorder="0" applyAlignment="0" applyProtection="0"/>
    <xf numFmtId="0" fontId="87" fillId="29" borderId="0" applyNumberFormat="0" applyBorder="0" applyAlignment="0" applyProtection="0"/>
    <xf numFmtId="0" fontId="4" fillId="0" borderId="0" applyNumberFormat="0" applyFill="0" applyBorder="0" applyAlignment="0" applyProtection="0"/>
    <xf numFmtId="0" fontId="88" fillId="30" borderId="0" applyNumberFormat="0" applyBorder="0" applyAlignment="0" applyProtection="0"/>
    <xf numFmtId="0" fontId="89"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90" fillId="0" borderId="9" applyNumberFormat="0" applyFill="0" applyAlignment="0" applyProtection="0"/>
    <xf numFmtId="0" fontId="91"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92" fillId="32" borderId="0" applyNumberFormat="0" applyBorder="0" applyAlignment="0" applyProtection="0"/>
  </cellStyleXfs>
  <cellXfs count="265">
    <xf numFmtId="0" fontId="0" fillId="0" borderId="0" xfId="0" applyAlignment="1">
      <alignment/>
    </xf>
    <xf numFmtId="0" fontId="1" fillId="0" borderId="0" xfId="0" applyFont="1" applyAlignment="1">
      <alignment/>
    </xf>
    <xf numFmtId="0" fontId="2" fillId="0" borderId="0" xfId="0" applyFont="1" applyAlignment="1">
      <alignment/>
    </xf>
    <xf numFmtId="0" fontId="2" fillId="33" borderId="0" xfId="0" applyFont="1" applyFill="1" applyAlignment="1">
      <alignment/>
    </xf>
    <xf numFmtId="0" fontId="2" fillId="0" borderId="0" xfId="0" applyFont="1" applyAlignment="1">
      <alignment horizontal="left"/>
    </xf>
    <xf numFmtId="0" fontId="5" fillId="0" borderId="0" xfId="0" applyFont="1"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5" fillId="0" borderId="0" xfId="0" applyFont="1" applyAlignment="1">
      <alignment/>
    </xf>
    <xf numFmtId="197" fontId="11" fillId="34" borderId="10" xfId="0" applyNumberFormat="1" applyFont="1" applyFill="1" applyBorder="1" applyAlignment="1">
      <alignment/>
    </xf>
    <xf numFmtId="197" fontId="11" fillId="35" borderId="10" xfId="0" applyNumberFormat="1" applyFont="1" applyFill="1" applyBorder="1" applyAlignment="1">
      <alignment/>
    </xf>
    <xf numFmtId="197" fontId="11" fillId="34" borderId="11" xfId="0" applyNumberFormat="1" applyFont="1" applyFill="1" applyBorder="1" applyAlignment="1">
      <alignment/>
    </xf>
    <xf numFmtId="197" fontId="11" fillId="0" borderId="10" xfId="0" applyNumberFormat="1" applyFont="1" applyBorder="1" applyAlignment="1">
      <alignment/>
    </xf>
    <xf numFmtId="0" fontId="18" fillId="0" borderId="10" xfId="0" applyFont="1" applyBorder="1" applyAlignment="1">
      <alignment/>
    </xf>
    <xf numFmtId="0" fontId="19" fillId="0" borderId="10" xfId="0" applyFont="1" applyBorder="1" applyAlignment="1">
      <alignment/>
    </xf>
    <xf numFmtId="0" fontId="19" fillId="0" borderId="11" xfId="0" applyFont="1" applyBorder="1" applyAlignment="1">
      <alignment/>
    </xf>
    <xf numFmtId="197" fontId="17" fillId="35" borderId="10" xfId="0" applyNumberFormat="1" applyFont="1" applyFill="1" applyBorder="1" applyAlignment="1">
      <alignment/>
    </xf>
    <xf numFmtId="197" fontId="17" fillId="34" borderId="11" xfId="0" applyNumberFormat="1" applyFont="1" applyFill="1" applyBorder="1" applyAlignment="1">
      <alignment/>
    </xf>
    <xf numFmtId="197" fontId="17" fillId="0" borderId="10" xfId="0" applyNumberFormat="1" applyFont="1" applyBorder="1" applyAlignment="1">
      <alignment/>
    </xf>
    <xf numFmtId="0" fontId="20" fillId="0" borderId="0" xfId="0" applyFont="1" applyAlignment="1">
      <alignment/>
    </xf>
    <xf numFmtId="0" fontId="21" fillId="0" borderId="0" xfId="0" applyFont="1" applyAlignment="1">
      <alignment/>
    </xf>
    <xf numFmtId="0" fontId="22" fillId="0" borderId="0" xfId="0" applyFont="1" applyAlignment="1">
      <alignment/>
    </xf>
    <xf numFmtId="197" fontId="21" fillId="0" borderId="0" xfId="0" applyNumberFormat="1" applyFont="1" applyFill="1" applyBorder="1" applyAlignment="1">
      <alignment/>
    </xf>
    <xf numFmtId="0" fontId="23" fillId="0" borderId="0" xfId="0" applyFont="1" applyAlignment="1">
      <alignment/>
    </xf>
    <xf numFmtId="0" fontId="24" fillId="0" borderId="0" xfId="0" applyFont="1" applyAlignment="1">
      <alignment/>
    </xf>
    <xf numFmtId="0" fontId="25" fillId="0" borderId="0" xfId="0" applyFont="1" applyAlignment="1">
      <alignment/>
    </xf>
    <xf numFmtId="0" fontId="23" fillId="0" borderId="12" xfId="0" applyFont="1" applyBorder="1" applyAlignment="1">
      <alignment horizontal="center"/>
    </xf>
    <xf numFmtId="0" fontId="27" fillId="34" borderId="13" xfId="0" applyFont="1" applyFill="1" applyBorder="1" applyAlignment="1">
      <alignment/>
    </xf>
    <xf numFmtId="0" fontId="28" fillId="34" borderId="13" xfId="0" applyFont="1" applyFill="1" applyBorder="1" applyAlignment="1">
      <alignment/>
    </xf>
    <xf numFmtId="0" fontId="27" fillId="34" borderId="14" xfId="0" applyFont="1" applyFill="1" applyBorder="1" applyAlignment="1">
      <alignment/>
    </xf>
    <xf numFmtId="197" fontId="17" fillId="0" borderId="10" xfId="0" applyNumberFormat="1" applyFont="1" applyBorder="1" applyAlignment="1">
      <alignment horizontal="right"/>
    </xf>
    <xf numFmtId="0" fontId="26"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23" fillId="0" borderId="10" xfId="0" applyFont="1" applyBorder="1" applyAlignment="1">
      <alignment horizontal="center"/>
    </xf>
    <xf numFmtId="0" fontId="16" fillId="0" borderId="0" xfId="0" applyFont="1" applyAlignment="1">
      <alignment/>
    </xf>
    <xf numFmtId="0" fontId="0" fillId="0" borderId="0" xfId="0" applyFont="1" applyAlignment="1">
      <alignment/>
    </xf>
    <xf numFmtId="0" fontId="23" fillId="0" borderId="10" xfId="0" applyFont="1" applyFill="1" applyBorder="1" applyAlignment="1" applyProtection="1">
      <alignment horizontal="center"/>
      <protection/>
    </xf>
    <xf numFmtId="0" fontId="31" fillId="0" borderId="0" xfId="0" applyFont="1" applyAlignment="1">
      <alignment/>
    </xf>
    <xf numFmtId="0" fontId="32" fillId="0" borderId="0" xfId="0" applyFont="1" applyAlignment="1">
      <alignment/>
    </xf>
    <xf numFmtId="0" fontId="33" fillId="0" borderId="0" xfId="0" applyFont="1" applyAlignment="1">
      <alignment/>
    </xf>
    <xf numFmtId="0" fontId="26" fillId="0" borderId="0" xfId="0" applyFont="1" applyAlignment="1">
      <alignment/>
    </xf>
    <xf numFmtId="0" fontId="23" fillId="0" borderId="12" xfId="0" applyFont="1" applyFill="1" applyBorder="1" applyAlignment="1" applyProtection="1">
      <alignment horizontal="center"/>
      <protection/>
    </xf>
    <xf numFmtId="0" fontId="0" fillId="0" borderId="0" xfId="0" applyFont="1" applyAlignment="1">
      <alignment/>
    </xf>
    <xf numFmtId="0" fontId="37" fillId="0" borderId="0" xfId="0" applyFont="1" applyAlignment="1">
      <alignment/>
    </xf>
    <xf numFmtId="0" fontId="0" fillId="0" borderId="0" xfId="0" applyFont="1" applyBorder="1" applyAlignment="1">
      <alignment/>
    </xf>
    <xf numFmtId="0" fontId="93" fillId="0" borderId="0" xfId="0" applyFont="1" applyAlignment="1">
      <alignment/>
    </xf>
    <xf numFmtId="0" fontId="94" fillId="0" borderId="0" xfId="0" applyFont="1" applyAlignment="1">
      <alignment/>
    </xf>
    <xf numFmtId="0" fontId="23" fillId="0" borderId="15" xfId="0" applyFont="1" applyFill="1" applyBorder="1" applyAlignment="1" applyProtection="1">
      <alignment horizontal="center"/>
      <protection/>
    </xf>
    <xf numFmtId="0" fontId="30" fillId="34" borderId="16" xfId="0" applyFont="1" applyFill="1" applyBorder="1" applyAlignment="1">
      <alignment horizontal="center" vertical="center"/>
    </xf>
    <xf numFmtId="0" fontId="30" fillId="0" borderId="17" xfId="0" applyFont="1" applyBorder="1" applyAlignment="1">
      <alignment horizontal="center" vertical="center"/>
    </xf>
    <xf numFmtId="0" fontId="35" fillId="0" borderId="17" xfId="0" applyFont="1" applyBorder="1" applyAlignment="1">
      <alignment vertical="center"/>
    </xf>
    <xf numFmtId="0" fontId="34" fillId="0" borderId="17" xfId="0" applyFont="1" applyBorder="1" applyAlignment="1">
      <alignment vertical="center"/>
    </xf>
    <xf numFmtId="0" fontId="29" fillId="0" borderId="17" xfId="0" applyFont="1" applyBorder="1" applyAlignment="1">
      <alignment vertical="center"/>
    </xf>
    <xf numFmtId="0" fontId="29" fillId="0" borderId="17" xfId="0" applyFont="1" applyBorder="1" applyAlignment="1">
      <alignment vertical="center" wrapText="1"/>
    </xf>
    <xf numFmtId="0" fontId="26" fillId="36" borderId="18" xfId="0" applyFont="1" applyFill="1" applyBorder="1" applyAlignment="1">
      <alignment vertical="center"/>
    </xf>
    <xf numFmtId="0" fontId="26" fillId="34" borderId="10" xfId="0" applyFont="1" applyFill="1" applyBorder="1" applyAlignment="1">
      <alignment/>
    </xf>
    <xf numFmtId="0" fontId="11" fillId="34" borderId="10" xfId="0" applyFont="1" applyFill="1" applyBorder="1" applyAlignment="1">
      <alignment/>
    </xf>
    <xf numFmtId="0" fontId="16" fillId="0" borderId="10" xfId="0" applyFont="1" applyBorder="1" applyAlignment="1">
      <alignment wrapText="1"/>
    </xf>
    <xf numFmtId="0" fontId="16" fillId="0" borderId="10" xfId="0" applyFont="1" applyBorder="1" applyAlignment="1">
      <alignment/>
    </xf>
    <xf numFmtId="0" fontId="17" fillId="0" borderId="10" xfId="0" applyFont="1" applyBorder="1" applyAlignment="1">
      <alignment/>
    </xf>
    <xf numFmtId="0" fontId="16" fillId="0" borderId="10" xfId="43" applyNumberFormat="1" applyFont="1" applyBorder="1" applyAlignment="1">
      <alignment vertical="top" wrapText="1"/>
    </xf>
    <xf numFmtId="0" fontId="11" fillId="0" borderId="10" xfId="0" applyFont="1" applyBorder="1" applyAlignment="1">
      <alignment/>
    </xf>
    <xf numFmtId="197" fontId="17" fillId="37" borderId="10" xfId="0" applyNumberFormat="1" applyFont="1" applyFill="1" applyBorder="1" applyAlignment="1">
      <alignment horizontal="right"/>
    </xf>
    <xf numFmtId="197" fontId="17" fillId="37" borderId="10" xfId="0" applyNumberFormat="1" applyFont="1" applyFill="1" applyBorder="1" applyAlignment="1">
      <alignment/>
    </xf>
    <xf numFmtId="0" fontId="17" fillId="34" borderId="10" xfId="0" applyFont="1" applyFill="1" applyBorder="1" applyAlignment="1">
      <alignment/>
    </xf>
    <xf numFmtId="197" fontId="17" fillId="34" borderId="10" xfId="0" applyNumberFormat="1" applyFont="1" applyFill="1" applyBorder="1" applyAlignment="1">
      <alignment/>
    </xf>
    <xf numFmtId="197" fontId="11" fillId="34" borderId="10" xfId="0" applyNumberFormat="1" applyFont="1" applyFill="1" applyBorder="1" applyAlignment="1">
      <alignment/>
    </xf>
    <xf numFmtId="197" fontId="17" fillId="0" borderId="10" xfId="0" applyNumberFormat="1" applyFont="1" applyFill="1" applyBorder="1" applyAlignment="1">
      <alignment/>
    </xf>
    <xf numFmtId="197" fontId="17" fillId="38" borderId="10" xfId="0" applyNumberFormat="1" applyFont="1" applyFill="1" applyBorder="1" applyAlignment="1">
      <alignment/>
    </xf>
    <xf numFmtId="0" fontId="17" fillId="38" borderId="10" xfId="0" applyFont="1" applyFill="1" applyBorder="1" applyAlignment="1">
      <alignment/>
    </xf>
    <xf numFmtId="0" fontId="17" fillId="37" borderId="10" xfId="0" applyFont="1" applyFill="1" applyBorder="1" applyAlignment="1">
      <alignment/>
    </xf>
    <xf numFmtId="1" fontId="17" fillId="0" borderId="10" xfId="0" applyNumberFormat="1" applyFont="1" applyBorder="1" applyAlignment="1">
      <alignment/>
    </xf>
    <xf numFmtId="197" fontId="17" fillId="38" borderId="10" xfId="0" applyNumberFormat="1" applyFont="1" applyFill="1" applyBorder="1" applyAlignment="1">
      <alignment horizontal="right"/>
    </xf>
    <xf numFmtId="0" fontId="17" fillId="0" borderId="10" xfId="0" applyFont="1" applyBorder="1" applyAlignment="1">
      <alignment horizontal="right"/>
    </xf>
    <xf numFmtId="197" fontId="11" fillId="37" borderId="10" xfId="0" applyNumberFormat="1" applyFont="1" applyFill="1" applyBorder="1" applyAlignment="1">
      <alignment/>
    </xf>
    <xf numFmtId="197" fontId="11" fillId="38" borderId="10" xfId="0" applyNumberFormat="1" applyFont="1" applyFill="1" applyBorder="1" applyAlignment="1">
      <alignment/>
    </xf>
    <xf numFmtId="0" fontId="11" fillId="38" borderId="10" xfId="0" applyFont="1" applyFill="1" applyBorder="1" applyAlignment="1">
      <alignment/>
    </xf>
    <xf numFmtId="197" fontId="11" fillId="38" borderId="10" xfId="0" applyNumberFormat="1" applyFont="1" applyFill="1" applyBorder="1" applyAlignment="1">
      <alignment horizontal="right"/>
    </xf>
    <xf numFmtId="197" fontId="11" fillId="0" borderId="10" xfId="0" applyNumberFormat="1" applyFont="1" applyBorder="1" applyAlignment="1">
      <alignment horizontal="right"/>
    </xf>
    <xf numFmtId="197" fontId="11" fillId="37" borderId="10" xfId="0" applyNumberFormat="1" applyFont="1" applyFill="1" applyBorder="1" applyAlignment="1">
      <alignment horizontal="right"/>
    </xf>
    <xf numFmtId="0" fontId="11" fillId="37" borderId="10" xfId="0" applyFont="1" applyFill="1" applyBorder="1" applyAlignment="1">
      <alignment horizontal="right"/>
    </xf>
    <xf numFmtId="197" fontId="11" fillId="39" borderId="10" xfId="0" applyNumberFormat="1" applyFont="1" applyFill="1" applyBorder="1" applyAlignment="1">
      <alignment/>
    </xf>
    <xf numFmtId="0" fontId="11" fillId="38" borderId="10" xfId="0" applyFont="1" applyFill="1" applyBorder="1" applyAlignment="1">
      <alignment horizontal="right"/>
    </xf>
    <xf numFmtId="0" fontId="11" fillId="39" borderId="10" xfId="0" applyFont="1" applyFill="1" applyBorder="1" applyAlignment="1">
      <alignment/>
    </xf>
    <xf numFmtId="0" fontId="23" fillId="0" borderId="19" xfId="0" applyFont="1" applyFill="1" applyBorder="1" applyAlignment="1" applyProtection="1">
      <alignment horizontal="center"/>
      <protection/>
    </xf>
    <xf numFmtId="0" fontId="0" fillId="0" borderId="10" xfId="0" applyFont="1" applyBorder="1" applyAlignment="1">
      <alignment/>
    </xf>
    <xf numFmtId="0" fontId="29" fillId="0" borderId="17" xfId="0" applyFont="1" applyFill="1" applyBorder="1" applyAlignment="1" applyProtection="1">
      <alignment vertical="center"/>
      <protection/>
    </xf>
    <xf numFmtId="0" fontId="30" fillId="34" borderId="17" xfId="0" applyFont="1" applyFill="1" applyBorder="1" applyAlignment="1" applyProtection="1">
      <alignment vertical="center"/>
      <protection/>
    </xf>
    <xf numFmtId="0" fontId="29" fillId="0" borderId="17" xfId="0" applyFont="1" applyFill="1" applyBorder="1" applyAlignment="1" applyProtection="1">
      <alignment vertical="center" wrapText="1"/>
      <protection/>
    </xf>
    <xf numFmtId="0" fontId="26" fillId="34" borderId="17" xfId="0" applyFont="1" applyFill="1" applyBorder="1" applyAlignment="1" applyProtection="1">
      <alignment vertical="center"/>
      <protection/>
    </xf>
    <xf numFmtId="0" fontId="16" fillId="0" borderId="17" xfId="0" applyFont="1" applyFill="1" applyBorder="1" applyAlignment="1" applyProtection="1">
      <alignment vertical="center"/>
      <protection/>
    </xf>
    <xf numFmtId="0" fontId="16" fillId="0" borderId="17" xfId="0" applyFont="1" applyFill="1" applyBorder="1" applyAlignment="1" applyProtection="1">
      <alignment vertical="center" wrapText="1"/>
      <protection/>
    </xf>
    <xf numFmtId="0" fontId="26" fillId="34" borderId="20" xfId="0" applyFont="1" applyFill="1" applyBorder="1" applyAlignment="1" applyProtection="1">
      <alignment vertical="center"/>
      <protection/>
    </xf>
    <xf numFmtId="0" fontId="16" fillId="34" borderId="10" xfId="0" applyFont="1" applyFill="1" applyBorder="1" applyAlignment="1">
      <alignment/>
    </xf>
    <xf numFmtId="0" fontId="16" fillId="0" borderId="10" xfId="0" applyNumberFormat="1" applyFont="1" applyFill="1" applyBorder="1" applyAlignment="1">
      <alignment horizontal="left" wrapText="1"/>
    </xf>
    <xf numFmtId="0" fontId="16" fillId="37" borderId="10" xfId="43" applyNumberFormat="1" applyFont="1" applyFill="1" applyBorder="1" applyAlignment="1">
      <alignment vertical="center" wrapText="1"/>
    </xf>
    <xf numFmtId="0" fontId="11" fillId="37" borderId="10" xfId="0" applyFont="1" applyFill="1" applyBorder="1" applyAlignment="1">
      <alignment/>
    </xf>
    <xf numFmtId="0" fontId="16" fillId="0" borderId="10" xfId="0" applyFont="1" applyBorder="1" applyAlignment="1">
      <alignment vertical="center" wrapText="1"/>
    </xf>
    <xf numFmtId="0" fontId="0" fillId="37" borderId="0" xfId="0" applyFont="1" applyFill="1" applyAlignment="1">
      <alignment/>
    </xf>
    <xf numFmtId="0" fontId="16" fillId="37" borderId="10" xfId="0" applyFont="1" applyFill="1" applyBorder="1" applyAlignment="1">
      <alignment wrapText="1"/>
    </xf>
    <xf numFmtId="0" fontId="16" fillId="38" borderId="10" xfId="0" applyNumberFormat="1" applyFont="1" applyFill="1" applyBorder="1" applyAlignment="1">
      <alignment horizontal="left" wrapText="1"/>
    </xf>
    <xf numFmtId="0" fontId="16" fillId="38" borderId="10" xfId="0" applyFont="1" applyFill="1" applyBorder="1" applyAlignment="1">
      <alignment wrapText="1"/>
    </xf>
    <xf numFmtId="2" fontId="17" fillId="0" borderId="10" xfId="0" applyNumberFormat="1" applyFont="1" applyBorder="1" applyAlignment="1">
      <alignment/>
    </xf>
    <xf numFmtId="2" fontId="17" fillId="0" borderId="10" xfId="0" applyNumberFormat="1" applyFont="1" applyBorder="1" applyAlignment="1">
      <alignment horizontal="right"/>
    </xf>
    <xf numFmtId="49" fontId="8" fillId="0" borderId="0" xfId="0" applyNumberFormat="1" applyFont="1" applyBorder="1" applyAlignment="1">
      <alignment horizontal="right"/>
    </xf>
    <xf numFmtId="0" fontId="26" fillId="39" borderId="0" xfId="0" applyFont="1" applyFill="1" applyBorder="1" applyAlignment="1">
      <alignment/>
    </xf>
    <xf numFmtId="197" fontId="11" fillId="39" borderId="0" xfId="0" applyNumberFormat="1" applyFont="1" applyFill="1" applyBorder="1" applyAlignment="1">
      <alignment/>
    </xf>
    <xf numFmtId="0" fontId="26" fillId="38" borderId="10" xfId="43" applyNumberFormat="1" applyFont="1" applyFill="1" applyBorder="1" applyAlignment="1">
      <alignment vertical="top" wrapText="1"/>
    </xf>
    <xf numFmtId="0" fontId="26" fillId="38" borderId="10" xfId="0" applyFont="1" applyFill="1" applyBorder="1" applyAlignment="1">
      <alignment horizontal="justify" vertical="center" wrapText="1"/>
    </xf>
    <xf numFmtId="0" fontId="16" fillId="38" borderId="10" xfId="0" applyFont="1" applyFill="1" applyBorder="1" applyAlignment="1">
      <alignment vertical="center" wrapText="1"/>
    </xf>
    <xf numFmtId="0" fontId="23" fillId="0" borderId="21" xfId="0" applyFont="1" applyFill="1" applyBorder="1" applyAlignment="1" applyProtection="1">
      <alignment horizontal="center"/>
      <protection/>
    </xf>
    <xf numFmtId="0" fontId="0" fillId="37" borderId="0" xfId="0" applyFont="1" applyFill="1" applyBorder="1" applyAlignment="1">
      <alignment/>
    </xf>
    <xf numFmtId="0" fontId="29" fillId="37" borderId="0" xfId="0" applyFont="1" applyFill="1" applyBorder="1" applyAlignment="1" applyProtection="1">
      <alignment vertical="center" wrapText="1"/>
      <protection/>
    </xf>
    <xf numFmtId="0" fontId="0" fillId="0" borderId="22" xfId="0" applyFont="1" applyBorder="1" applyAlignment="1">
      <alignment/>
    </xf>
    <xf numFmtId="0" fontId="0" fillId="0" borderId="23" xfId="0" applyFont="1" applyBorder="1" applyAlignment="1">
      <alignment/>
    </xf>
    <xf numFmtId="0" fontId="0" fillId="0" borderId="24" xfId="0" applyFont="1" applyBorder="1" applyAlignment="1">
      <alignment/>
    </xf>
    <xf numFmtId="0" fontId="16" fillId="0" borderId="10" xfId="43" applyNumberFormat="1" applyFont="1" applyBorder="1" applyAlignment="1">
      <alignment wrapText="1"/>
    </xf>
    <xf numFmtId="0" fontId="26" fillId="38" borderId="10" xfId="0" applyFont="1" applyFill="1" applyBorder="1" applyAlignment="1">
      <alignment/>
    </xf>
    <xf numFmtId="197" fontId="33" fillId="0" borderId="0" xfId="0" applyNumberFormat="1" applyFont="1" applyFill="1" applyBorder="1" applyAlignment="1">
      <alignment/>
    </xf>
    <xf numFmtId="197" fontId="12" fillId="0" borderId="0" xfId="0" applyNumberFormat="1" applyFont="1" applyFill="1" applyBorder="1" applyAlignment="1">
      <alignment/>
    </xf>
    <xf numFmtId="0" fontId="39" fillId="0" borderId="23" xfId="0" applyFont="1" applyBorder="1" applyAlignment="1">
      <alignment horizontal="left" vertical="center"/>
    </xf>
    <xf numFmtId="0" fontId="30" fillId="39" borderId="17" xfId="0" applyFont="1" applyFill="1" applyBorder="1" applyAlignment="1">
      <alignment vertical="center"/>
    </xf>
    <xf numFmtId="197" fontId="11" fillId="34" borderId="10" xfId="0" applyNumberFormat="1" applyFont="1" applyFill="1" applyBorder="1" applyAlignment="1">
      <alignment horizontal="center" vertical="center"/>
    </xf>
    <xf numFmtId="197" fontId="11" fillId="34" borderId="11" xfId="0" applyNumberFormat="1" applyFont="1" applyFill="1" applyBorder="1" applyAlignment="1">
      <alignment horizontal="center" vertical="center"/>
    </xf>
    <xf numFmtId="197" fontId="17" fillId="33" borderId="10" xfId="0" applyNumberFormat="1" applyFont="1" applyFill="1" applyBorder="1" applyAlignment="1">
      <alignment horizontal="center" vertical="center"/>
    </xf>
    <xf numFmtId="197" fontId="11" fillId="33" borderId="10" xfId="0" applyNumberFormat="1" applyFont="1" applyFill="1" applyBorder="1" applyAlignment="1">
      <alignment horizontal="center" vertical="center"/>
    </xf>
    <xf numFmtId="197" fontId="17" fillId="35" borderId="10" xfId="0" applyNumberFormat="1" applyFont="1" applyFill="1" applyBorder="1" applyAlignment="1">
      <alignment horizontal="center" vertical="center"/>
    </xf>
    <xf numFmtId="197" fontId="36" fillId="33" borderId="10" xfId="0" applyNumberFormat="1" applyFont="1" applyFill="1" applyBorder="1" applyAlignment="1">
      <alignment horizontal="center" vertical="center"/>
    </xf>
    <xf numFmtId="197" fontId="36" fillId="35" borderId="10" xfId="0" applyNumberFormat="1" applyFont="1" applyFill="1" applyBorder="1" applyAlignment="1">
      <alignment horizontal="center" vertical="center"/>
    </xf>
    <xf numFmtId="197" fontId="36" fillId="34" borderId="11" xfId="0" applyNumberFormat="1" applyFont="1" applyFill="1" applyBorder="1" applyAlignment="1">
      <alignment horizontal="center" vertical="center"/>
    </xf>
    <xf numFmtId="197" fontId="17" fillId="0" borderId="10" xfId="0" applyNumberFormat="1" applyFont="1" applyFill="1" applyBorder="1" applyAlignment="1">
      <alignment horizontal="center" vertical="center"/>
    </xf>
    <xf numFmtId="197" fontId="17" fillId="0" borderId="10" xfId="0" applyNumberFormat="1" applyFont="1" applyBorder="1" applyAlignment="1">
      <alignment horizontal="center" vertical="center"/>
    </xf>
    <xf numFmtId="197" fontId="17" fillId="34" borderId="11" xfId="0" applyNumberFormat="1" applyFont="1" applyFill="1" applyBorder="1" applyAlignment="1">
      <alignment horizontal="center" vertical="center"/>
    </xf>
    <xf numFmtId="197" fontId="17" fillId="33" borderId="10" xfId="0" applyNumberFormat="1" applyFont="1" applyFill="1" applyBorder="1" applyAlignment="1" applyProtection="1">
      <alignment horizontal="center" vertical="center"/>
      <protection/>
    </xf>
    <xf numFmtId="197" fontId="17" fillId="37" borderId="0" xfId="0" applyNumberFormat="1" applyFont="1" applyFill="1" applyBorder="1" applyAlignment="1">
      <alignment horizontal="center" vertical="center"/>
    </xf>
    <xf numFmtId="197" fontId="17" fillId="37" borderId="0" xfId="0" applyNumberFormat="1" applyFont="1" applyFill="1" applyBorder="1" applyAlignment="1" applyProtection="1">
      <alignment horizontal="center" vertical="center"/>
      <protection/>
    </xf>
    <xf numFmtId="0" fontId="0" fillId="37" borderId="0" xfId="0" applyFont="1" applyFill="1" applyBorder="1" applyAlignment="1">
      <alignment horizontal="center" vertical="center"/>
    </xf>
    <xf numFmtId="197" fontId="26" fillId="37" borderId="0" xfId="0" applyNumberFormat="1" applyFont="1" applyFill="1" applyBorder="1" applyAlignment="1">
      <alignment horizontal="center" vertical="center"/>
    </xf>
    <xf numFmtId="197" fontId="17" fillId="37" borderId="25" xfId="0" applyNumberFormat="1" applyFont="1" applyFill="1" applyBorder="1" applyAlignment="1">
      <alignment horizontal="center" vertical="center"/>
    </xf>
    <xf numFmtId="0" fontId="23" fillId="0" borderId="12" xfId="0" applyFont="1" applyFill="1" applyBorder="1" applyAlignment="1" applyProtection="1">
      <alignment horizontal="center" vertical="center"/>
      <protection/>
    </xf>
    <xf numFmtId="0" fontId="23" fillId="0" borderId="15" xfId="0" applyFont="1" applyFill="1" applyBorder="1" applyAlignment="1" applyProtection="1">
      <alignment horizontal="center" vertical="center"/>
      <protection/>
    </xf>
    <xf numFmtId="0" fontId="23" fillId="0" borderId="12" xfId="0" applyFont="1" applyBorder="1" applyAlignment="1">
      <alignment horizontal="center" vertical="center"/>
    </xf>
    <xf numFmtId="197" fontId="8" fillId="34" borderId="10" xfId="0" applyNumberFormat="1" applyFont="1" applyFill="1" applyBorder="1" applyAlignment="1">
      <alignment horizontal="center" vertical="center"/>
    </xf>
    <xf numFmtId="197" fontId="11" fillId="0" borderId="10" xfId="0" applyNumberFormat="1" applyFont="1" applyFill="1" applyBorder="1" applyAlignment="1">
      <alignment horizontal="center" vertical="center"/>
    </xf>
    <xf numFmtId="197" fontId="11" fillId="35" borderId="10" xfId="0" applyNumberFormat="1" applyFont="1" applyFill="1" applyBorder="1" applyAlignment="1">
      <alignment horizontal="center" vertical="center"/>
    </xf>
    <xf numFmtId="197" fontId="11" fillId="0" borderId="10" xfId="0" applyNumberFormat="1" applyFont="1" applyBorder="1" applyAlignment="1">
      <alignment horizontal="center" vertical="center"/>
    </xf>
    <xf numFmtId="197" fontId="11" fillId="34" borderId="26" xfId="0" applyNumberFormat="1" applyFont="1" applyFill="1" applyBorder="1" applyAlignment="1">
      <alignment horizontal="center" vertical="center"/>
    </xf>
    <xf numFmtId="197" fontId="11" fillId="34" borderId="27" xfId="0" applyNumberFormat="1" applyFont="1" applyFill="1" applyBorder="1" applyAlignment="1">
      <alignment horizontal="center" vertical="center"/>
    </xf>
    <xf numFmtId="197" fontId="11" fillId="36" borderId="28" xfId="0" applyNumberFormat="1" applyFont="1" applyFill="1" applyBorder="1" applyAlignment="1">
      <alignment horizontal="center" vertical="center"/>
    </xf>
    <xf numFmtId="197" fontId="11" fillId="13" borderId="28" xfId="0" applyNumberFormat="1" applyFont="1" applyFill="1" applyBorder="1" applyAlignment="1">
      <alignment horizontal="center" vertical="center"/>
    </xf>
    <xf numFmtId="197" fontId="11" fillId="13" borderId="29" xfId="0" applyNumberFormat="1" applyFont="1" applyFill="1" applyBorder="1" applyAlignment="1">
      <alignment horizontal="center" vertical="center"/>
    </xf>
    <xf numFmtId="0" fontId="29" fillId="39" borderId="17" xfId="0" applyFont="1" applyFill="1" applyBorder="1" applyAlignment="1" applyProtection="1">
      <alignment vertical="center" wrapText="1"/>
      <protection/>
    </xf>
    <xf numFmtId="197" fontId="17" fillId="39" borderId="10" xfId="0" applyNumberFormat="1" applyFont="1" applyFill="1" applyBorder="1" applyAlignment="1">
      <alignment horizontal="center" vertical="center"/>
    </xf>
    <xf numFmtId="197" fontId="17" fillId="39" borderId="11" xfId="0" applyNumberFormat="1" applyFont="1" applyFill="1" applyBorder="1" applyAlignment="1">
      <alignment horizontal="center" vertical="center"/>
    </xf>
    <xf numFmtId="0" fontId="26" fillId="0" borderId="17" xfId="0" applyFont="1" applyFill="1" applyBorder="1" applyAlignment="1" applyProtection="1">
      <alignment horizontal="center" vertical="center"/>
      <protection/>
    </xf>
    <xf numFmtId="0" fontId="15" fillId="0" borderId="10" xfId="0" applyFont="1" applyBorder="1" applyAlignment="1">
      <alignment horizontal="left"/>
    </xf>
    <xf numFmtId="49" fontId="41" fillId="0" borderId="10" xfId="0" applyNumberFormat="1" applyFont="1" applyBorder="1" applyAlignment="1">
      <alignment horizontal="left"/>
    </xf>
    <xf numFmtId="0" fontId="17" fillId="0" borderId="10" xfId="0" applyFont="1" applyBorder="1" applyAlignment="1">
      <alignment horizontal="left"/>
    </xf>
    <xf numFmtId="49" fontId="17" fillId="37" borderId="10" xfId="0" applyNumberFormat="1" applyFont="1" applyFill="1" applyBorder="1" applyAlignment="1">
      <alignment horizontal="left"/>
    </xf>
    <xf numFmtId="0" fontId="11" fillId="0" borderId="10" xfId="0" applyFont="1" applyBorder="1" applyAlignment="1">
      <alignment horizontal="left"/>
    </xf>
    <xf numFmtId="0" fontId="17" fillId="38" borderId="10" xfId="0" applyFont="1" applyFill="1" applyBorder="1" applyAlignment="1">
      <alignment horizontal="left" vertical="center"/>
    </xf>
    <xf numFmtId="0" fontId="17" fillId="0" borderId="10" xfId="0" applyFont="1" applyBorder="1" applyAlignment="1">
      <alignment horizontal="left" vertical="center"/>
    </xf>
    <xf numFmtId="0" fontId="17" fillId="38" borderId="10" xfId="0" applyFont="1" applyFill="1" applyBorder="1" applyAlignment="1">
      <alignment horizontal="left"/>
    </xf>
    <xf numFmtId="49" fontId="11" fillId="0" borderId="10" xfId="0" applyNumberFormat="1" applyFont="1" applyBorder="1" applyAlignment="1">
      <alignment horizontal="left" vertical="center" wrapText="1"/>
    </xf>
    <xf numFmtId="49" fontId="11" fillId="38" borderId="10" xfId="0" applyNumberFormat="1" applyFont="1" applyFill="1" applyBorder="1" applyAlignment="1">
      <alignment horizontal="left" vertical="center" wrapText="1"/>
    </xf>
    <xf numFmtId="49" fontId="11" fillId="38" borderId="10" xfId="0" applyNumberFormat="1" applyFont="1" applyFill="1" applyBorder="1" applyAlignment="1">
      <alignment horizontal="left" vertical="center"/>
    </xf>
    <xf numFmtId="49" fontId="17" fillId="0" borderId="10" xfId="0" applyNumberFormat="1" applyFont="1" applyBorder="1" applyAlignment="1">
      <alignment horizontal="left" vertical="center"/>
    </xf>
    <xf numFmtId="49" fontId="17" fillId="37" borderId="10" xfId="0" applyNumberFormat="1" applyFont="1" applyFill="1" applyBorder="1" applyAlignment="1">
      <alignment horizontal="left" vertical="center"/>
    </xf>
    <xf numFmtId="49" fontId="8" fillId="0" borderId="0" xfId="0" applyNumberFormat="1" applyFont="1" applyBorder="1" applyAlignment="1">
      <alignment horizontal="left"/>
    </xf>
    <xf numFmtId="0" fontId="0" fillId="0" borderId="0" xfId="0" applyAlignment="1">
      <alignment horizontal="left"/>
    </xf>
    <xf numFmtId="0" fontId="12" fillId="0" borderId="0" xfId="0" applyFont="1" applyAlignment="1">
      <alignment horizontal="left"/>
    </xf>
    <xf numFmtId="0" fontId="14" fillId="0" borderId="0" xfId="0" applyFont="1" applyAlignment="1">
      <alignment horizontal="left"/>
    </xf>
    <xf numFmtId="0" fontId="41" fillId="0" borderId="0" xfId="0" applyFont="1" applyAlignment="1">
      <alignment horizontal="center"/>
    </xf>
    <xf numFmtId="0" fontId="42" fillId="0" borderId="23" xfId="0" applyFont="1" applyBorder="1" applyAlignment="1">
      <alignment horizontal="left" vertical="center"/>
    </xf>
    <xf numFmtId="0" fontId="42" fillId="0" borderId="23" xfId="0" applyFont="1" applyBorder="1" applyAlignment="1">
      <alignment horizontal="left" vertical="center" wrapText="1"/>
    </xf>
    <xf numFmtId="0" fontId="42" fillId="39" borderId="23" xfId="0" applyFont="1" applyFill="1" applyBorder="1" applyAlignment="1">
      <alignment horizontal="left" vertical="center"/>
    </xf>
    <xf numFmtId="0" fontId="43" fillId="37" borderId="30" xfId="0" applyFont="1" applyFill="1" applyBorder="1" applyAlignment="1">
      <alignment/>
    </xf>
    <xf numFmtId="0" fontId="44" fillId="0" borderId="21" xfId="0" applyFont="1" applyFill="1" applyBorder="1" applyAlignment="1" applyProtection="1">
      <alignment horizontal="center"/>
      <protection/>
    </xf>
    <xf numFmtId="0" fontId="42" fillId="0" borderId="23" xfId="0" applyFont="1" applyBorder="1" applyAlignment="1">
      <alignment horizontal="left"/>
    </xf>
    <xf numFmtId="0" fontId="26" fillId="34" borderId="10" xfId="0" applyFont="1" applyFill="1" applyBorder="1" applyAlignment="1">
      <alignment horizontal="center"/>
    </xf>
    <xf numFmtId="0" fontId="43" fillId="37" borderId="31" xfId="0" applyFont="1" applyFill="1" applyBorder="1" applyAlignment="1">
      <alignment/>
    </xf>
    <xf numFmtId="0" fontId="29" fillId="37" borderId="32" xfId="0" applyFont="1" applyFill="1" applyBorder="1" applyAlignment="1" applyProtection="1">
      <alignment vertical="center" wrapText="1"/>
      <protection/>
    </xf>
    <xf numFmtId="197" fontId="17" fillId="37" borderId="32" xfId="0" applyNumberFormat="1" applyFont="1" applyFill="1" applyBorder="1" applyAlignment="1">
      <alignment horizontal="center" vertical="center"/>
    </xf>
    <xf numFmtId="1" fontId="26" fillId="37" borderId="32" xfId="0" applyNumberFormat="1" applyFont="1" applyFill="1" applyBorder="1" applyAlignment="1" applyProtection="1">
      <alignment horizontal="center" vertical="center"/>
      <protection/>
    </xf>
    <xf numFmtId="197" fontId="17" fillId="37" borderId="32" xfId="0" applyNumberFormat="1" applyFont="1" applyFill="1" applyBorder="1" applyAlignment="1" applyProtection="1">
      <alignment horizontal="center" vertical="center"/>
      <protection/>
    </xf>
    <xf numFmtId="0" fontId="0" fillId="37" borderId="32" xfId="0" applyFont="1" applyFill="1" applyBorder="1" applyAlignment="1">
      <alignment horizontal="center" vertical="center"/>
    </xf>
    <xf numFmtId="197" fontId="26" fillId="37" borderId="32" xfId="0" applyNumberFormat="1" applyFont="1" applyFill="1" applyBorder="1" applyAlignment="1">
      <alignment horizontal="center" vertical="center"/>
    </xf>
    <xf numFmtId="197" fontId="17" fillId="37" borderId="33" xfId="0" applyNumberFormat="1" applyFont="1" applyFill="1" applyBorder="1" applyAlignment="1">
      <alignment horizontal="center" vertical="center"/>
    </xf>
    <xf numFmtId="0" fontId="23" fillId="0" borderId="34" xfId="0" applyFont="1" applyFill="1" applyBorder="1" applyAlignment="1" applyProtection="1">
      <alignment horizontal="center"/>
      <protection/>
    </xf>
    <xf numFmtId="0" fontId="23" fillId="0" borderId="21" xfId="0" applyFont="1" applyFill="1" applyBorder="1" applyAlignment="1" applyProtection="1">
      <alignment horizontal="center" vertical="center"/>
      <protection/>
    </xf>
    <xf numFmtId="0" fontId="23" fillId="0" borderId="35" xfId="0" applyFont="1" applyFill="1" applyBorder="1" applyAlignment="1" applyProtection="1">
      <alignment horizontal="center" vertical="center"/>
      <protection/>
    </xf>
    <xf numFmtId="0" fontId="23" fillId="0" borderId="21" xfId="0" applyFont="1" applyBorder="1" applyAlignment="1">
      <alignment horizontal="center" vertical="center"/>
    </xf>
    <xf numFmtId="0" fontId="26" fillId="0" borderId="10" xfId="0" applyFont="1" applyFill="1" applyBorder="1" applyAlignment="1">
      <alignment horizontal="right" vertical="center" wrapText="1"/>
    </xf>
    <xf numFmtId="0" fontId="26" fillId="38" borderId="10" xfId="43" applyNumberFormat="1" applyFont="1" applyFill="1" applyBorder="1" applyAlignment="1">
      <alignment vertical="center" wrapText="1"/>
    </xf>
    <xf numFmtId="0" fontId="16" fillId="0" borderId="10" xfId="43" applyNumberFormat="1" applyFont="1" applyBorder="1" applyAlignment="1">
      <alignment vertical="center" wrapText="1"/>
    </xf>
    <xf numFmtId="0" fontId="26" fillId="38" borderId="10" xfId="43" applyNumberFormat="1" applyFont="1" applyFill="1" applyBorder="1" applyAlignment="1">
      <alignment/>
    </xf>
    <xf numFmtId="0" fontId="26" fillId="38" borderId="10" xfId="43" applyNumberFormat="1" applyFont="1" applyFill="1" applyBorder="1" applyAlignment="1">
      <alignment wrapText="1"/>
    </xf>
    <xf numFmtId="49" fontId="8" fillId="0" borderId="10" xfId="0" applyNumberFormat="1" applyFont="1" applyBorder="1" applyAlignment="1">
      <alignment horizontal="left"/>
    </xf>
    <xf numFmtId="0" fontId="26" fillId="39" borderId="10" xfId="0" applyFont="1" applyFill="1" applyBorder="1" applyAlignment="1">
      <alignment/>
    </xf>
    <xf numFmtId="49" fontId="11" fillId="0" borderId="10" xfId="0" applyNumberFormat="1" applyFont="1" applyBorder="1" applyAlignment="1">
      <alignment horizontal="left" vertical="center"/>
    </xf>
    <xf numFmtId="0" fontId="26" fillId="0" borderId="10" xfId="43" applyNumberFormat="1" applyFont="1" applyBorder="1" applyAlignment="1">
      <alignment wrapText="1"/>
    </xf>
    <xf numFmtId="0" fontId="44" fillId="39" borderId="23" xfId="0" applyFont="1" applyFill="1" applyBorder="1" applyAlignment="1">
      <alignment horizontal="left" vertical="center"/>
    </xf>
    <xf numFmtId="0" fontId="30" fillId="39" borderId="17" xfId="0" applyFont="1" applyFill="1" applyBorder="1" applyAlignment="1" applyProtection="1">
      <alignment vertical="center" wrapText="1"/>
      <protection/>
    </xf>
    <xf numFmtId="197" fontId="11" fillId="39" borderId="10" xfId="0" applyNumberFormat="1" applyFont="1" applyFill="1" applyBorder="1" applyAlignment="1">
      <alignment horizontal="center" vertical="center"/>
    </xf>
    <xf numFmtId="197" fontId="11" fillId="39" borderId="11" xfId="0" applyNumberFormat="1" applyFont="1" applyFill="1" applyBorder="1" applyAlignment="1">
      <alignment horizontal="center" vertical="center"/>
    </xf>
    <xf numFmtId="0" fontId="45" fillId="0" borderId="0" xfId="0" applyFont="1" applyAlignment="1">
      <alignment/>
    </xf>
    <xf numFmtId="197" fontId="95" fillId="37" borderId="10" xfId="0" applyNumberFormat="1" applyFont="1" applyFill="1" applyBorder="1" applyAlignment="1">
      <alignment/>
    </xf>
    <xf numFmtId="0" fontId="96" fillId="0" borderId="0" xfId="0" applyFont="1" applyAlignment="1">
      <alignment/>
    </xf>
    <xf numFmtId="0" fontId="97" fillId="0" borderId="0" xfId="0" applyFont="1" applyAlignment="1">
      <alignment vertical="center" wrapText="1"/>
    </xf>
    <xf numFmtId="0" fontId="98" fillId="0" borderId="0" xfId="0" applyFont="1" applyAlignment="1">
      <alignment/>
    </xf>
    <xf numFmtId="197" fontId="17" fillId="33" borderId="26" xfId="0" applyNumberFormat="1" applyFont="1" applyFill="1" applyBorder="1" applyAlignment="1">
      <alignment horizontal="center" vertical="center"/>
    </xf>
    <xf numFmtId="0" fontId="17" fillId="0" borderId="0" xfId="0" applyFont="1" applyBorder="1" applyAlignment="1">
      <alignment wrapText="1"/>
    </xf>
    <xf numFmtId="0" fontId="99" fillId="0" borderId="0" xfId="0" applyFont="1" applyAlignment="1">
      <alignment/>
    </xf>
    <xf numFmtId="0" fontId="100" fillId="0" borderId="0" xfId="0" applyFont="1" applyAlignment="1">
      <alignment/>
    </xf>
    <xf numFmtId="0" fontId="101" fillId="0" borderId="0" xfId="0" applyFont="1" applyAlignment="1">
      <alignment/>
    </xf>
    <xf numFmtId="0" fontId="16" fillId="38" borderId="10" xfId="0" applyNumberFormat="1" applyFont="1" applyFill="1" applyBorder="1" applyAlignment="1">
      <alignment horizontal="left" vertical="top" wrapText="1"/>
    </xf>
    <xf numFmtId="4" fontId="102" fillId="0" borderId="0" xfId="0" applyNumberFormat="1" applyFont="1" applyAlignment="1">
      <alignment/>
    </xf>
    <xf numFmtId="197" fontId="46" fillId="0" borderId="0" xfId="0" applyNumberFormat="1" applyFont="1" applyAlignment="1">
      <alignment/>
    </xf>
    <xf numFmtId="0" fontId="47" fillId="0" borderId="0" xfId="0" applyFont="1" applyAlignment="1">
      <alignment/>
    </xf>
    <xf numFmtId="0" fontId="103" fillId="0" borderId="0" xfId="0" applyFont="1" applyBorder="1" applyAlignment="1">
      <alignment horizontal="left" wrapText="1"/>
    </xf>
    <xf numFmtId="0" fontId="103" fillId="0" borderId="0" xfId="0" applyFont="1" applyAlignment="1">
      <alignment horizontal="center" vertical="top" wrapText="1"/>
    </xf>
    <xf numFmtId="0" fontId="30" fillId="0" borderId="36" xfId="0" applyFont="1" applyFill="1" applyBorder="1" applyAlignment="1" applyProtection="1">
      <alignment horizontal="center" vertical="center" wrapText="1"/>
      <protection/>
    </xf>
    <xf numFmtId="0" fontId="30" fillId="0" borderId="33" xfId="0" applyFont="1" applyBorder="1" applyAlignment="1">
      <alignment horizontal="center" vertical="center" wrapText="1"/>
    </xf>
    <xf numFmtId="0" fontId="30" fillId="0" borderId="37" xfId="0" applyFont="1" applyBorder="1" applyAlignment="1">
      <alignment horizontal="center" vertical="center" wrapText="1"/>
    </xf>
    <xf numFmtId="0" fontId="17" fillId="0" borderId="38" xfId="0" applyFont="1" applyFill="1" applyBorder="1" applyAlignment="1" applyProtection="1">
      <alignment horizontal="center" vertical="center" wrapText="1"/>
      <protection/>
    </xf>
    <xf numFmtId="0" fontId="17" fillId="0" borderId="31"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40" xfId="0" applyFont="1" applyFill="1" applyBorder="1" applyAlignment="1" applyProtection="1">
      <alignment horizontal="center" vertical="center" wrapText="1"/>
      <protection/>
    </xf>
    <xf numFmtId="0" fontId="17" fillId="0" borderId="41" xfId="0" applyFont="1" applyFill="1" applyBorder="1" applyAlignment="1" applyProtection="1">
      <alignment horizontal="center" vertical="center" wrapText="1"/>
      <protection/>
    </xf>
    <xf numFmtId="0" fontId="26" fillId="0" borderId="10" xfId="0" applyFont="1" applyFill="1" applyBorder="1" applyAlignment="1">
      <alignment horizontal="right" vertical="center" wrapText="1"/>
    </xf>
    <xf numFmtId="0" fontId="17" fillId="0" borderId="22" xfId="0" applyFont="1" applyFill="1" applyBorder="1" applyAlignment="1" applyProtection="1">
      <alignment horizontal="center" vertical="center" wrapText="1"/>
      <protection/>
    </xf>
    <xf numFmtId="0" fontId="17" fillId="0" borderId="23" xfId="0" applyFont="1" applyFill="1" applyBorder="1" applyAlignment="1" applyProtection="1">
      <alignment horizontal="center" vertical="center" wrapText="1"/>
      <protection/>
    </xf>
    <xf numFmtId="0" fontId="17" fillId="0" borderId="24" xfId="0" applyFont="1" applyFill="1" applyBorder="1" applyAlignment="1" applyProtection="1">
      <alignment horizontal="center" vertical="center" wrapText="1"/>
      <protection/>
    </xf>
    <xf numFmtId="0" fontId="17" fillId="0" borderId="23"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41" xfId="0" applyFont="1" applyBorder="1" applyAlignment="1">
      <alignment horizontal="center" vertical="center" wrapText="1"/>
    </xf>
    <xf numFmtId="0" fontId="47" fillId="0" borderId="0" xfId="0" applyFont="1" applyAlignment="1">
      <alignment horizontal="center"/>
    </xf>
    <xf numFmtId="0" fontId="26" fillId="0" borderId="0" xfId="0" applyFont="1" applyFill="1" applyBorder="1" applyAlignment="1">
      <alignment horizontal="right" vertical="center" wrapText="1"/>
    </xf>
    <xf numFmtId="0" fontId="17" fillId="0" borderId="22" xfId="0" applyFont="1" applyBorder="1" applyAlignment="1">
      <alignment horizontal="center" vertical="center" wrapText="1"/>
    </xf>
    <xf numFmtId="0" fontId="17" fillId="0" borderId="21" xfId="0" applyFont="1" applyFill="1" applyBorder="1" applyAlignment="1" applyProtection="1">
      <alignment horizontal="center" vertical="center" wrapText="1"/>
      <protection/>
    </xf>
    <xf numFmtId="0" fontId="17" fillId="0" borderId="30" xfId="0" applyFont="1" applyBorder="1" applyAlignment="1">
      <alignment horizontal="center" vertical="center" wrapText="1"/>
    </xf>
    <xf numFmtId="0" fontId="17" fillId="0" borderId="42" xfId="0" applyFont="1" applyBorder="1" applyAlignment="1">
      <alignment horizontal="center" vertical="center" wrapText="1"/>
    </xf>
    <xf numFmtId="1" fontId="26" fillId="37" borderId="0" xfId="0" applyNumberFormat="1" applyFont="1" applyFill="1" applyBorder="1" applyAlignment="1" applyProtection="1">
      <alignment horizontal="left" vertical="center"/>
      <protection/>
    </xf>
    <xf numFmtId="0" fontId="17" fillId="0" borderId="38" xfId="0" applyFont="1" applyBorder="1" applyAlignment="1">
      <alignment horizontal="center" vertical="center" wrapText="1"/>
    </xf>
    <xf numFmtId="0" fontId="26"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7" fillId="0" borderId="40" xfId="0" applyFont="1" applyBorder="1" applyAlignment="1">
      <alignment horizontal="center" vertical="center" wrapText="1"/>
    </xf>
    <xf numFmtId="0" fontId="17" fillId="0" borderId="0" xfId="0" applyFont="1" applyBorder="1" applyAlignment="1">
      <alignment horizontal="left" wrapText="1"/>
    </xf>
    <xf numFmtId="0" fontId="26" fillId="0" borderId="0" xfId="0" applyFont="1" applyAlignment="1">
      <alignment horizontal="center"/>
    </xf>
    <xf numFmtId="0" fontId="40" fillId="0" borderId="22" xfId="0" applyFont="1" applyBorder="1" applyAlignment="1">
      <alignment horizontal="center" vertical="center" wrapText="1"/>
    </xf>
    <xf numFmtId="0" fontId="40" fillId="0" borderId="23" xfId="0" applyFont="1" applyBorder="1" applyAlignment="1">
      <alignment horizontal="center" vertical="center" wrapText="1"/>
    </xf>
    <xf numFmtId="0" fontId="40" fillId="0" borderId="24" xfId="0" applyFont="1" applyBorder="1" applyAlignment="1">
      <alignment horizontal="center" vertical="center" wrapText="1"/>
    </xf>
    <xf numFmtId="0" fontId="17" fillId="0" borderId="36" xfId="0" applyFont="1" applyFill="1" applyBorder="1" applyAlignment="1" applyProtection="1">
      <alignment horizontal="center" vertical="center" wrapText="1"/>
      <protection/>
    </xf>
    <xf numFmtId="0" fontId="17" fillId="0" borderId="33" xfId="0" applyFont="1" applyBorder="1" applyAlignment="1">
      <alignment horizontal="center" vertical="center" wrapText="1"/>
    </xf>
    <xf numFmtId="0" fontId="17" fillId="0" borderId="37" xfId="0" applyFont="1" applyBorder="1" applyAlignment="1">
      <alignment horizontal="center" vertical="center" wrapText="1"/>
    </xf>
    <xf numFmtId="0" fontId="16" fillId="0" borderId="43" xfId="0" applyFont="1" applyBorder="1" applyAlignment="1">
      <alignment vertical="center"/>
    </xf>
    <xf numFmtId="0" fontId="16" fillId="0" borderId="44" xfId="0" applyFont="1" applyBorder="1" applyAlignment="1">
      <alignment vertical="center"/>
    </xf>
    <xf numFmtId="0" fontId="16" fillId="0" borderId="45" xfId="0" applyFont="1" applyBorder="1" applyAlignment="1">
      <alignment vertical="center"/>
    </xf>
    <xf numFmtId="0" fontId="17" fillId="0" borderId="31" xfId="0" applyFont="1" applyFill="1" applyBorder="1" applyAlignment="1" applyProtection="1">
      <alignment horizontal="center" vertical="center" wrapText="1"/>
      <protection/>
    </xf>
    <xf numFmtId="0" fontId="17" fillId="0" borderId="39" xfId="0" applyFont="1" applyFill="1" applyBorder="1" applyAlignment="1" applyProtection="1">
      <alignment horizontal="center"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200"/>
  <sheetViews>
    <sheetView tabSelected="1" view="pageBreakPreview" zoomScale="44" zoomScaleSheetLayoutView="44" zoomScalePageLayoutView="0" workbookViewId="0" topLeftCell="A1">
      <pane xSplit="2" ySplit="12" topLeftCell="C34" activePane="bottomRight" state="frozen"/>
      <selection pane="topLeft" activeCell="A1" sqref="A1"/>
      <selection pane="topRight" activeCell="B1" sqref="B1"/>
      <selection pane="bottomLeft" activeCell="A14" sqref="A14"/>
      <selection pane="bottomRight" activeCell="B8" sqref="B8:B12"/>
    </sheetView>
  </sheetViews>
  <sheetFormatPr defaultColWidth="8.796875" defaultRowHeight="15"/>
  <cols>
    <col min="1" max="1" width="16.19921875" style="0" customWidth="1"/>
    <col min="2" max="2" width="125.19921875" style="0" customWidth="1"/>
    <col min="3" max="3" width="14.69921875" style="0" customWidth="1"/>
    <col min="4" max="4" width="16.69921875" style="0" customWidth="1"/>
    <col min="5" max="5" width="17.8984375" style="0" customWidth="1"/>
    <col min="6" max="6" width="17.19921875" style="0" customWidth="1"/>
    <col min="7" max="7" width="16.3984375" style="40" customWidth="1"/>
    <col min="8" max="8" width="11.69921875" style="40" customWidth="1"/>
    <col min="9" max="9" width="17.09765625" style="50" customWidth="1"/>
    <col min="10" max="10" width="16" style="0" customWidth="1"/>
    <col min="11" max="11" width="15.69921875" style="0" customWidth="1"/>
    <col min="12" max="12" width="16.796875" style="0" customWidth="1"/>
    <col min="13" max="13" width="15" style="0" customWidth="1"/>
    <col min="14" max="14" width="18" style="0" customWidth="1"/>
  </cols>
  <sheetData>
    <row r="1" spans="10:14" s="47" customFormat="1" ht="33">
      <c r="J1" s="217" t="s">
        <v>26</v>
      </c>
      <c r="K1" s="218"/>
      <c r="L1" s="219"/>
      <c r="M1" s="8"/>
      <c r="N1" s="7"/>
    </row>
    <row r="2" spans="10:14" s="47" customFormat="1" ht="33">
      <c r="J2" s="217" t="s">
        <v>122</v>
      </c>
      <c r="K2" s="218"/>
      <c r="L2" s="219"/>
      <c r="M2" s="8"/>
      <c r="N2" s="7"/>
    </row>
    <row r="3" spans="10:14" s="47" customFormat="1" ht="33">
      <c r="J3" s="217" t="s">
        <v>121</v>
      </c>
      <c r="K3" s="218"/>
      <c r="L3" s="219"/>
      <c r="M3" s="8"/>
      <c r="N3" s="7"/>
    </row>
    <row r="4" spans="10:14" s="47" customFormat="1" ht="33">
      <c r="J4" s="45"/>
      <c r="K4" s="45"/>
      <c r="M4" s="8"/>
      <c r="N4" s="7"/>
    </row>
    <row r="5" spans="1:14" s="39" customFormat="1" ht="33">
      <c r="A5" s="253" t="s">
        <v>162</v>
      </c>
      <c r="B5" s="253"/>
      <c r="C5" s="253"/>
      <c r="D5" s="253"/>
      <c r="E5" s="253"/>
      <c r="F5" s="253"/>
      <c r="G5" s="253"/>
      <c r="H5" s="253"/>
      <c r="I5" s="253"/>
      <c r="J5" s="253"/>
      <c r="K5" s="253"/>
      <c r="L5" s="253"/>
      <c r="M5" s="253"/>
      <c r="N5" s="253"/>
    </row>
    <row r="6" spans="1:14" s="39" customFormat="1" ht="36" customHeight="1">
      <c r="A6" s="253" t="s">
        <v>127</v>
      </c>
      <c r="B6" s="253"/>
      <c r="C6" s="253"/>
      <c r="D6" s="253"/>
      <c r="E6" s="253"/>
      <c r="F6" s="253"/>
      <c r="G6" s="253"/>
      <c r="H6" s="253"/>
      <c r="I6" s="253"/>
      <c r="J6" s="253"/>
      <c r="K6" s="253"/>
      <c r="L6" s="253"/>
      <c r="M6" s="253"/>
      <c r="N6" s="253"/>
    </row>
    <row r="7" spans="2:14" s="47" customFormat="1" ht="33" customHeight="1" thickBot="1">
      <c r="B7" s="3"/>
      <c r="C7" s="2" t="s">
        <v>2</v>
      </c>
      <c r="F7" s="2"/>
      <c r="G7" s="4"/>
      <c r="H7" s="2"/>
      <c r="I7" s="2"/>
      <c r="J7" s="1"/>
      <c r="L7" s="5"/>
      <c r="M7" s="5"/>
      <c r="N7" s="177" t="s">
        <v>118</v>
      </c>
    </row>
    <row r="8" spans="1:14" s="47" customFormat="1" ht="42" customHeight="1" thickBot="1">
      <c r="A8" s="260" t="s">
        <v>36</v>
      </c>
      <c r="B8" s="226" t="s">
        <v>7</v>
      </c>
      <c r="C8" s="257" t="s">
        <v>67</v>
      </c>
      <c r="D8" s="232" t="s">
        <v>5</v>
      </c>
      <c r="E8" s="240"/>
      <c r="F8" s="235" t="s">
        <v>68</v>
      </c>
      <c r="G8" s="232" t="s">
        <v>5</v>
      </c>
      <c r="H8" s="233"/>
      <c r="I8" s="244" t="s">
        <v>123</v>
      </c>
      <c r="J8" s="248" t="s">
        <v>124</v>
      </c>
      <c r="K8" s="251" t="s">
        <v>6</v>
      </c>
      <c r="L8" s="240"/>
      <c r="M8" s="254" t="s">
        <v>125</v>
      </c>
      <c r="N8" s="243" t="s">
        <v>126</v>
      </c>
    </row>
    <row r="9" spans="1:14" s="47" customFormat="1" ht="15">
      <c r="A9" s="261"/>
      <c r="B9" s="227"/>
      <c r="C9" s="258"/>
      <c r="D9" s="235" t="s">
        <v>20</v>
      </c>
      <c r="E9" s="235" t="s">
        <v>23</v>
      </c>
      <c r="F9" s="238"/>
      <c r="G9" s="235" t="s">
        <v>20</v>
      </c>
      <c r="H9" s="229" t="s">
        <v>23</v>
      </c>
      <c r="I9" s="245"/>
      <c r="J9" s="230"/>
      <c r="K9" s="235" t="s">
        <v>20</v>
      </c>
      <c r="L9" s="229" t="s">
        <v>23</v>
      </c>
      <c r="M9" s="255"/>
      <c r="N9" s="238"/>
    </row>
    <row r="10" spans="1:14" s="47" customFormat="1" ht="15">
      <c r="A10" s="261"/>
      <c r="B10" s="227"/>
      <c r="C10" s="258"/>
      <c r="D10" s="238"/>
      <c r="E10" s="236"/>
      <c r="F10" s="238"/>
      <c r="G10" s="238"/>
      <c r="H10" s="263"/>
      <c r="I10" s="245"/>
      <c r="J10" s="230"/>
      <c r="K10" s="238"/>
      <c r="L10" s="230"/>
      <c r="M10" s="255"/>
      <c r="N10" s="238"/>
    </row>
    <row r="11" spans="1:14" s="47" customFormat="1" ht="15">
      <c r="A11" s="261"/>
      <c r="B11" s="227"/>
      <c r="C11" s="258"/>
      <c r="D11" s="238"/>
      <c r="E11" s="236"/>
      <c r="F11" s="238"/>
      <c r="G11" s="238"/>
      <c r="H11" s="263"/>
      <c r="I11" s="245"/>
      <c r="J11" s="230"/>
      <c r="K11" s="238"/>
      <c r="L11" s="230"/>
      <c r="M11" s="255"/>
      <c r="N11" s="238"/>
    </row>
    <row r="12" spans="1:14" s="47" customFormat="1" ht="170.25" customHeight="1" thickBot="1">
      <c r="A12" s="262"/>
      <c r="B12" s="228"/>
      <c r="C12" s="259"/>
      <c r="D12" s="239"/>
      <c r="E12" s="237"/>
      <c r="F12" s="239"/>
      <c r="G12" s="239"/>
      <c r="H12" s="264"/>
      <c r="I12" s="246"/>
      <c r="J12" s="231"/>
      <c r="K12" s="239"/>
      <c r="L12" s="231"/>
      <c r="M12" s="256"/>
      <c r="N12" s="239"/>
    </row>
    <row r="13" spans="1:14" s="47" customFormat="1" ht="21" thickBot="1">
      <c r="A13" s="115">
        <v>1</v>
      </c>
      <c r="B13" s="89">
        <v>2</v>
      </c>
      <c r="C13" s="46">
        <v>3</v>
      </c>
      <c r="D13" s="46">
        <v>4</v>
      </c>
      <c r="E13" s="46">
        <v>5</v>
      </c>
      <c r="F13" s="46">
        <v>6</v>
      </c>
      <c r="G13" s="46">
        <v>7</v>
      </c>
      <c r="H13" s="52">
        <v>8</v>
      </c>
      <c r="I13" s="52">
        <v>9</v>
      </c>
      <c r="J13" s="52">
        <v>10</v>
      </c>
      <c r="K13" s="52">
        <v>11</v>
      </c>
      <c r="L13" s="31">
        <v>12</v>
      </c>
      <c r="M13" s="31">
        <v>13</v>
      </c>
      <c r="N13" s="31">
        <v>14</v>
      </c>
    </row>
    <row r="14" spans="1:14" s="47" customFormat="1" ht="30.75">
      <c r="A14" s="118"/>
      <c r="B14" s="53" t="s">
        <v>31</v>
      </c>
      <c r="C14" s="32"/>
      <c r="D14" s="33"/>
      <c r="E14" s="33"/>
      <c r="F14" s="33"/>
      <c r="G14" s="33"/>
      <c r="H14" s="33"/>
      <c r="I14" s="33"/>
      <c r="J14" s="32"/>
      <c r="K14" s="32"/>
      <c r="L14" s="32"/>
      <c r="M14" s="32"/>
      <c r="N14" s="34"/>
    </row>
    <row r="15" spans="1:14" s="47" customFormat="1" ht="33.75" customHeight="1">
      <c r="A15" s="119"/>
      <c r="B15" s="54" t="s">
        <v>8</v>
      </c>
      <c r="C15" s="19"/>
      <c r="D15" s="18"/>
      <c r="E15" s="18"/>
      <c r="F15" s="18"/>
      <c r="G15" s="18"/>
      <c r="H15" s="18"/>
      <c r="I15" s="18"/>
      <c r="J15" s="19"/>
      <c r="K15" s="19"/>
      <c r="L15" s="19"/>
      <c r="M15" s="19"/>
      <c r="N15" s="20"/>
    </row>
    <row r="16" spans="1:14" s="9" customFormat="1" ht="39" customHeight="1">
      <c r="A16" s="178">
        <v>10000000</v>
      </c>
      <c r="B16" s="126" t="s">
        <v>15</v>
      </c>
      <c r="C16" s="127">
        <f aca="true" t="shared" si="0" ref="C16:C24">D16+E16</f>
        <v>11635.599999999999</v>
      </c>
      <c r="D16" s="127">
        <f>D18+D17</f>
        <v>11635.599999999999</v>
      </c>
      <c r="E16" s="127">
        <f>E18+E17</f>
        <v>0</v>
      </c>
      <c r="F16" s="127">
        <f>F18+F17</f>
        <v>11635.599999999999</v>
      </c>
      <c r="G16" s="127">
        <f aca="true" t="shared" si="1" ref="G16:L16">G18+G17</f>
        <v>11635.599999999999</v>
      </c>
      <c r="H16" s="127">
        <f t="shared" si="1"/>
        <v>0</v>
      </c>
      <c r="I16" s="127">
        <f t="shared" si="1"/>
        <v>5587.2</v>
      </c>
      <c r="J16" s="127">
        <f>K16+L16</f>
        <v>5005.200000000001</v>
      </c>
      <c r="K16" s="127">
        <f t="shared" si="1"/>
        <v>5005.200000000001</v>
      </c>
      <c r="L16" s="127">
        <f t="shared" si="1"/>
        <v>0</v>
      </c>
      <c r="M16" s="127">
        <f>SUM(K16/I16*100)</f>
        <v>89.58333333333334</v>
      </c>
      <c r="N16" s="128">
        <f>K16-I16</f>
        <v>-581.9999999999991</v>
      </c>
    </row>
    <row r="17" spans="1:14" s="9" customFormat="1" ht="39" customHeight="1" hidden="1">
      <c r="A17" s="178"/>
      <c r="B17" s="55" t="s">
        <v>29</v>
      </c>
      <c r="C17" s="129"/>
      <c r="D17" s="129"/>
      <c r="E17" s="129"/>
      <c r="F17" s="129"/>
      <c r="G17" s="129"/>
      <c r="H17" s="129"/>
      <c r="I17" s="129"/>
      <c r="J17" s="129"/>
      <c r="K17" s="129"/>
      <c r="L17" s="130"/>
      <c r="M17" s="131"/>
      <c r="N17" s="128"/>
    </row>
    <row r="18" spans="1:14" s="48" customFormat="1" ht="39" customHeight="1">
      <c r="A18" s="178">
        <v>18000000</v>
      </c>
      <c r="B18" s="56" t="s">
        <v>30</v>
      </c>
      <c r="C18" s="132">
        <f t="shared" si="0"/>
        <v>11635.599999999999</v>
      </c>
      <c r="D18" s="132">
        <f>D20+D21</f>
        <v>11635.599999999999</v>
      </c>
      <c r="E18" s="132">
        <f>E20+E21+E24+E23</f>
        <v>0</v>
      </c>
      <c r="F18" s="132">
        <f>F20+F21</f>
        <v>11635.599999999999</v>
      </c>
      <c r="G18" s="132">
        <f>G20+G21</f>
        <v>11635.599999999999</v>
      </c>
      <c r="H18" s="132">
        <f>H20+H21+H24+H23</f>
        <v>0</v>
      </c>
      <c r="I18" s="132">
        <f>I20+I21</f>
        <v>5587.2</v>
      </c>
      <c r="J18" s="132">
        <f>K18+L18</f>
        <v>5005.200000000001</v>
      </c>
      <c r="K18" s="132">
        <f>K20+K21</f>
        <v>5005.200000000001</v>
      </c>
      <c r="L18" s="132">
        <f>L20+L21+L24+L23</f>
        <v>0</v>
      </c>
      <c r="M18" s="133">
        <f aca="true" t="shared" si="2" ref="M18:M24">SUM(K18/I18*100)</f>
        <v>89.58333333333334</v>
      </c>
      <c r="N18" s="134">
        <f aca="true" t="shared" si="3" ref="N18:N24">K18-I18</f>
        <v>-581.9999999999991</v>
      </c>
    </row>
    <row r="19" spans="1:14" s="48" customFormat="1" ht="39" customHeight="1">
      <c r="A19" s="178">
        <v>18010000</v>
      </c>
      <c r="B19" s="57" t="s">
        <v>108</v>
      </c>
      <c r="C19" s="132">
        <v>11635.6</v>
      </c>
      <c r="D19" s="132">
        <v>11635.6</v>
      </c>
      <c r="E19" s="132">
        <f>E21+E22+E25+E24</f>
        <v>0</v>
      </c>
      <c r="F19" s="132">
        <v>11635.6</v>
      </c>
      <c r="G19" s="132">
        <v>11635.6</v>
      </c>
      <c r="H19" s="132">
        <f>H21+H22+H25+H24</f>
        <v>0</v>
      </c>
      <c r="I19" s="132">
        <v>2781.2</v>
      </c>
      <c r="J19" s="132">
        <f>K19</f>
        <v>2098.1</v>
      </c>
      <c r="K19" s="132">
        <v>2098.1</v>
      </c>
      <c r="L19" s="132">
        <f>L21+L22+L25+L24</f>
        <v>0</v>
      </c>
      <c r="M19" s="133">
        <f>SUM(K19/I19*100)</f>
        <v>75.43865957140802</v>
      </c>
      <c r="N19" s="134">
        <f>K19-I19</f>
        <v>-683.0999999999999</v>
      </c>
    </row>
    <row r="20" spans="1:14" s="9" customFormat="1" ht="53.25" customHeight="1">
      <c r="A20" s="179" t="s">
        <v>114</v>
      </c>
      <c r="B20" s="57" t="s">
        <v>113</v>
      </c>
      <c r="C20" s="129">
        <f t="shared" si="0"/>
        <v>2182.4</v>
      </c>
      <c r="D20" s="129">
        <f>28.8+8+57.6+2088</f>
        <v>2182.4</v>
      </c>
      <c r="E20" s="129">
        <v>0</v>
      </c>
      <c r="F20" s="129">
        <f>G20+H20</f>
        <v>2182.4</v>
      </c>
      <c r="G20" s="129">
        <f>28.8+8+57.6+2088</f>
        <v>2182.4</v>
      </c>
      <c r="H20" s="129">
        <v>0</v>
      </c>
      <c r="I20" s="129">
        <v>1087.2</v>
      </c>
      <c r="J20" s="129">
        <f>K20+L20</f>
        <v>1160.9</v>
      </c>
      <c r="K20" s="129">
        <v>1160.9</v>
      </c>
      <c r="L20" s="130">
        <v>0</v>
      </c>
      <c r="M20" s="131">
        <f t="shared" si="2"/>
        <v>106.77888153053716</v>
      </c>
      <c r="N20" s="128">
        <f t="shared" si="3"/>
        <v>73.70000000000005</v>
      </c>
    </row>
    <row r="21" spans="1:14" s="47" customFormat="1" ht="46.5" customHeight="1">
      <c r="A21" s="179" t="s">
        <v>115</v>
      </c>
      <c r="B21" s="57" t="s">
        <v>24</v>
      </c>
      <c r="C21" s="129">
        <f t="shared" si="0"/>
        <v>9453.199999999999</v>
      </c>
      <c r="D21" s="135">
        <f>5988.3+3306.5+32.6+125.8</f>
        <v>9453.199999999999</v>
      </c>
      <c r="E21" s="135">
        <v>0</v>
      </c>
      <c r="F21" s="129">
        <f>G21+H21</f>
        <v>9453.199999999999</v>
      </c>
      <c r="G21" s="135">
        <f>5988.3+3306.5+32.6+125.8</f>
        <v>9453.199999999999</v>
      </c>
      <c r="H21" s="135">
        <v>0</v>
      </c>
      <c r="I21" s="135">
        <v>4500</v>
      </c>
      <c r="J21" s="129">
        <f>K21+L21</f>
        <v>3844.3</v>
      </c>
      <c r="K21" s="135">
        <v>3844.3</v>
      </c>
      <c r="L21" s="135">
        <v>0</v>
      </c>
      <c r="M21" s="131">
        <f t="shared" si="2"/>
        <v>85.42888888888889</v>
      </c>
      <c r="N21" s="128">
        <f t="shared" si="3"/>
        <v>-655.6999999999998</v>
      </c>
    </row>
    <row r="22" spans="1:14" s="47" customFormat="1" ht="34.5" customHeight="1" hidden="1">
      <c r="A22" s="178"/>
      <c r="B22" s="91" t="s">
        <v>0</v>
      </c>
      <c r="C22" s="129"/>
      <c r="D22" s="136"/>
      <c r="E22" s="135"/>
      <c r="F22" s="129"/>
      <c r="G22" s="136"/>
      <c r="H22" s="135"/>
      <c r="I22" s="136"/>
      <c r="J22" s="129"/>
      <c r="K22" s="136"/>
      <c r="L22" s="136"/>
      <c r="M22" s="131" t="e">
        <f t="shared" si="2"/>
        <v>#DIV/0!</v>
      </c>
      <c r="N22" s="128">
        <f t="shared" si="3"/>
        <v>0</v>
      </c>
    </row>
    <row r="23" spans="1:14" s="47" customFormat="1" ht="34.5" customHeight="1" hidden="1">
      <c r="A23" s="178"/>
      <c r="B23" s="91" t="s">
        <v>34</v>
      </c>
      <c r="C23" s="129">
        <f t="shared" si="0"/>
        <v>10737.9</v>
      </c>
      <c r="D23" s="136">
        <f>934+9803.9</f>
        <v>10737.9</v>
      </c>
      <c r="E23" s="135">
        <v>0</v>
      </c>
      <c r="F23" s="129">
        <f>G23+H23</f>
        <v>10737.9</v>
      </c>
      <c r="G23" s="136">
        <f>934+9803.9</f>
        <v>10737.9</v>
      </c>
      <c r="H23" s="135">
        <v>0</v>
      </c>
      <c r="I23" s="136">
        <f>45*3+706*3</f>
        <v>2253</v>
      </c>
      <c r="J23" s="129">
        <f>K23+L23</f>
        <v>3734.6</v>
      </c>
      <c r="K23" s="136">
        <f>154.6+3580</f>
        <v>3734.6</v>
      </c>
      <c r="L23" s="136">
        <v>0</v>
      </c>
      <c r="M23" s="131">
        <f t="shared" si="2"/>
        <v>165.7612072791833</v>
      </c>
      <c r="N23" s="128">
        <f t="shared" si="3"/>
        <v>1481.6</v>
      </c>
    </row>
    <row r="24" spans="1:14" s="47" customFormat="1" ht="34.5" customHeight="1" hidden="1">
      <c r="A24" s="178"/>
      <c r="B24" s="91" t="s">
        <v>33</v>
      </c>
      <c r="C24" s="129">
        <f t="shared" si="0"/>
        <v>0.5</v>
      </c>
      <c r="D24" s="136">
        <v>0.5</v>
      </c>
      <c r="E24" s="136">
        <v>0</v>
      </c>
      <c r="F24" s="129">
        <f>G24+H24</f>
        <v>0.5</v>
      </c>
      <c r="G24" s="136">
        <v>0.5</v>
      </c>
      <c r="H24" s="136">
        <v>0</v>
      </c>
      <c r="I24" s="136">
        <v>0</v>
      </c>
      <c r="J24" s="129">
        <f>K24+L24</f>
        <v>0</v>
      </c>
      <c r="K24" s="136">
        <v>0</v>
      </c>
      <c r="L24" s="136">
        <v>0</v>
      </c>
      <c r="M24" s="131" t="e">
        <f t="shared" si="2"/>
        <v>#DIV/0!</v>
      </c>
      <c r="N24" s="128">
        <f t="shared" si="3"/>
        <v>0</v>
      </c>
    </row>
    <row r="25" spans="1:14" s="9" customFormat="1" ht="36.75" customHeight="1">
      <c r="A25" s="178">
        <v>200000000</v>
      </c>
      <c r="B25" s="126" t="s">
        <v>16</v>
      </c>
      <c r="C25" s="127">
        <f aca="true" t="shared" si="4" ref="C25:L25">C26+C27</f>
        <v>125.5</v>
      </c>
      <c r="D25" s="127">
        <f t="shared" si="4"/>
        <v>125.5</v>
      </c>
      <c r="E25" s="127">
        <f t="shared" si="4"/>
        <v>0</v>
      </c>
      <c r="F25" s="127">
        <f t="shared" si="4"/>
        <v>125.5</v>
      </c>
      <c r="G25" s="127">
        <f t="shared" si="4"/>
        <v>125.5</v>
      </c>
      <c r="H25" s="127">
        <f t="shared" si="4"/>
        <v>0</v>
      </c>
      <c r="I25" s="127">
        <f t="shared" si="4"/>
        <v>57</v>
      </c>
      <c r="J25" s="127">
        <f t="shared" si="4"/>
        <v>82.8</v>
      </c>
      <c r="K25" s="127">
        <f t="shared" si="4"/>
        <v>82.8</v>
      </c>
      <c r="L25" s="127">
        <f t="shared" si="4"/>
        <v>0</v>
      </c>
      <c r="M25" s="127">
        <f>SUM(K25/I25*100)</f>
        <v>145.26315789473682</v>
      </c>
      <c r="N25" s="128">
        <f>K25-I25</f>
        <v>25.799999999999997</v>
      </c>
    </row>
    <row r="26" spans="1:14" s="47" customFormat="1" ht="40.5" customHeight="1">
      <c r="A26" s="178">
        <v>21081100</v>
      </c>
      <c r="B26" s="91" t="s">
        <v>11</v>
      </c>
      <c r="C26" s="136">
        <f>D26+E26</f>
        <v>9</v>
      </c>
      <c r="D26" s="136">
        <v>9</v>
      </c>
      <c r="E26" s="136">
        <v>0</v>
      </c>
      <c r="F26" s="136">
        <f>G26+H26</f>
        <v>9</v>
      </c>
      <c r="G26" s="136">
        <v>9</v>
      </c>
      <c r="H26" s="136">
        <v>0</v>
      </c>
      <c r="I26" s="136">
        <v>0</v>
      </c>
      <c r="J26" s="135">
        <f>K26</f>
        <v>21.3</v>
      </c>
      <c r="K26" s="136">
        <v>21.3</v>
      </c>
      <c r="L26" s="136">
        <v>0</v>
      </c>
      <c r="M26" s="131" t="e">
        <f>SUM(K26/I26*100)</f>
        <v>#DIV/0!</v>
      </c>
      <c r="N26" s="137">
        <f>K26-I26</f>
        <v>21.3</v>
      </c>
    </row>
    <row r="27" spans="1:14" s="47" customFormat="1" ht="40.5" customHeight="1">
      <c r="A27" s="178">
        <v>22012500</v>
      </c>
      <c r="B27" s="91" t="s">
        <v>35</v>
      </c>
      <c r="C27" s="136">
        <f>D27+E27</f>
        <v>116.5</v>
      </c>
      <c r="D27" s="136">
        <v>116.5</v>
      </c>
      <c r="E27" s="136">
        <v>0</v>
      </c>
      <c r="F27" s="136">
        <f>G27+H27</f>
        <v>116.5</v>
      </c>
      <c r="G27" s="136">
        <v>116.5</v>
      </c>
      <c r="H27" s="136">
        <v>0</v>
      </c>
      <c r="I27" s="136">
        <v>57</v>
      </c>
      <c r="J27" s="135">
        <f>K27</f>
        <v>61.5</v>
      </c>
      <c r="K27" s="136">
        <v>61.5</v>
      </c>
      <c r="L27" s="136">
        <v>0</v>
      </c>
      <c r="M27" s="131">
        <f>SUM(K27/I27*100)</f>
        <v>107.89473684210526</v>
      </c>
      <c r="N27" s="137">
        <f>K27-I27</f>
        <v>4.5</v>
      </c>
    </row>
    <row r="28" spans="1:14" s="47" customFormat="1" ht="30.75">
      <c r="A28" s="125"/>
      <c r="B28" s="92" t="s">
        <v>12</v>
      </c>
      <c r="C28" s="127">
        <f aca="true" t="shared" si="5" ref="C28:L28">C16+C25</f>
        <v>11761.099999999999</v>
      </c>
      <c r="D28" s="127">
        <f t="shared" si="5"/>
        <v>11761.099999999999</v>
      </c>
      <c r="E28" s="127">
        <f t="shared" si="5"/>
        <v>0</v>
      </c>
      <c r="F28" s="127">
        <f t="shared" si="5"/>
        <v>11761.099999999999</v>
      </c>
      <c r="G28" s="127">
        <f t="shared" si="5"/>
        <v>11761.099999999999</v>
      </c>
      <c r="H28" s="127">
        <f t="shared" si="5"/>
        <v>0</v>
      </c>
      <c r="I28" s="127">
        <f t="shared" si="5"/>
        <v>5644.2</v>
      </c>
      <c r="J28" s="127">
        <f t="shared" si="5"/>
        <v>5088.000000000001</v>
      </c>
      <c r="K28" s="127">
        <f t="shared" si="5"/>
        <v>5088.000000000001</v>
      </c>
      <c r="L28" s="127">
        <f t="shared" si="5"/>
        <v>0</v>
      </c>
      <c r="M28" s="127">
        <f>SUM(K28/I28*100)</f>
        <v>90.14563622834062</v>
      </c>
      <c r="N28" s="128">
        <f>K28-I28</f>
        <v>-556.1999999999989</v>
      </c>
    </row>
    <row r="29" spans="1:14" s="47" customFormat="1" ht="33.75" customHeight="1">
      <c r="A29" s="180">
        <v>41040400</v>
      </c>
      <c r="B29" s="156" t="s">
        <v>116</v>
      </c>
      <c r="C29" s="157">
        <f>D29+E29</f>
        <v>28408.1</v>
      </c>
      <c r="D29" s="157">
        <v>28408.1</v>
      </c>
      <c r="E29" s="157">
        <v>0</v>
      </c>
      <c r="F29" s="157">
        <f>G29+H29</f>
        <v>28414.1</v>
      </c>
      <c r="G29" s="157">
        <v>28414.1</v>
      </c>
      <c r="H29" s="157">
        <v>0</v>
      </c>
      <c r="I29" s="157">
        <v>15106</v>
      </c>
      <c r="J29" s="157">
        <f>K29</f>
        <v>15106</v>
      </c>
      <c r="K29" s="157">
        <v>15106</v>
      </c>
      <c r="L29" s="157">
        <v>0</v>
      </c>
      <c r="M29" s="157">
        <f>SUM(K29/I29*100)</f>
        <v>100</v>
      </c>
      <c r="N29" s="158">
        <f>K29-I29</f>
        <v>0</v>
      </c>
    </row>
    <row r="30" spans="1:14" s="47" customFormat="1" ht="69" customHeight="1" hidden="1">
      <c r="A30" s="180"/>
      <c r="B30" s="156" t="s">
        <v>28</v>
      </c>
      <c r="C30" s="157"/>
      <c r="D30" s="157"/>
      <c r="E30" s="157"/>
      <c r="F30" s="157"/>
      <c r="G30" s="157"/>
      <c r="H30" s="157"/>
      <c r="I30" s="157"/>
      <c r="J30" s="157"/>
      <c r="K30" s="157"/>
      <c r="L30" s="157"/>
      <c r="M30" s="157" t="e">
        <f aca="true" t="shared" si="6" ref="M30:M41">SUM(K30/I30*100)</f>
        <v>#DIV/0!</v>
      </c>
      <c r="N30" s="158">
        <f aca="true" t="shared" si="7" ref="N30:N41">K30-I30</f>
        <v>0</v>
      </c>
    </row>
    <row r="31" spans="1:14" s="9" customFormat="1" ht="50.25" customHeight="1">
      <c r="A31" s="206">
        <v>41050000</v>
      </c>
      <c r="B31" s="207" t="s">
        <v>117</v>
      </c>
      <c r="C31" s="208">
        <f>D31+E31</f>
        <v>231255.6</v>
      </c>
      <c r="D31" s="208">
        <f>D32+D33+D35+D39+D41</f>
        <v>231255.6</v>
      </c>
      <c r="E31" s="208">
        <v>0</v>
      </c>
      <c r="F31" s="208">
        <f>G31+H31</f>
        <v>233450.30000000002</v>
      </c>
      <c r="G31" s="208">
        <f aca="true" t="shared" si="8" ref="G31:L31">G32+G33+G34+G35+G36+G39+G40</f>
        <v>233450.30000000002</v>
      </c>
      <c r="H31" s="208">
        <f t="shared" si="8"/>
        <v>0</v>
      </c>
      <c r="I31" s="208">
        <f t="shared" si="8"/>
        <v>153875.7</v>
      </c>
      <c r="J31" s="208">
        <f t="shared" si="8"/>
        <v>149495.6</v>
      </c>
      <c r="K31" s="208">
        <f t="shared" si="8"/>
        <v>149495.6</v>
      </c>
      <c r="L31" s="208">
        <f t="shared" si="8"/>
        <v>0</v>
      </c>
      <c r="M31" s="208">
        <f t="shared" si="6"/>
        <v>97.15348167384454</v>
      </c>
      <c r="N31" s="209">
        <f t="shared" si="7"/>
        <v>-4380.100000000006</v>
      </c>
    </row>
    <row r="32" spans="1:14" s="47" customFormat="1" ht="203.25" customHeight="1">
      <c r="A32" s="178">
        <v>41050100</v>
      </c>
      <c r="B32" s="93" t="s">
        <v>98</v>
      </c>
      <c r="C32" s="136">
        <f>D32+E32</f>
        <v>118778.4</v>
      </c>
      <c r="D32" s="136">
        <v>118778.4</v>
      </c>
      <c r="E32" s="129">
        <v>0</v>
      </c>
      <c r="F32" s="129">
        <f>G32+H32</f>
        <v>118778.4</v>
      </c>
      <c r="G32" s="129">
        <v>118778.4</v>
      </c>
      <c r="H32" s="129">
        <v>0</v>
      </c>
      <c r="I32" s="129">
        <v>98389.5</v>
      </c>
      <c r="J32" s="136">
        <f>K32+L32</f>
        <v>98389.5</v>
      </c>
      <c r="K32" s="136">
        <v>98389.5</v>
      </c>
      <c r="L32" s="136">
        <v>0</v>
      </c>
      <c r="M32" s="131">
        <f t="shared" si="6"/>
        <v>100</v>
      </c>
      <c r="N32" s="137">
        <f t="shared" si="7"/>
        <v>0</v>
      </c>
    </row>
    <row r="33" spans="1:14" s="47" customFormat="1" ht="111.75" customHeight="1">
      <c r="A33" s="178">
        <v>41050200</v>
      </c>
      <c r="B33" s="93" t="s">
        <v>99</v>
      </c>
      <c r="C33" s="136">
        <f>D33+E33</f>
        <v>397.6</v>
      </c>
      <c r="D33" s="136">
        <v>397.6</v>
      </c>
      <c r="E33" s="129">
        <v>0</v>
      </c>
      <c r="F33" s="129">
        <f>G33+H33</f>
        <v>382.1</v>
      </c>
      <c r="G33" s="129">
        <v>382.1</v>
      </c>
      <c r="H33" s="129">
        <v>0</v>
      </c>
      <c r="I33" s="129">
        <v>254.4</v>
      </c>
      <c r="J33" s="136">
        <f>K33+L33</f>
        <v>254.4</v>
      </c>
      <c r="K33" s="136">
        <v>254.4</v>
      </c>
      <c r="L33" s="136">
        <v>0</v>
      </c>
      <c r="M33" s="131">
        <f t="shared" si="6"/>
        <v>100</v>
      </c>
      <c r="N33" s="137">
        <f t="shared" si="7"/>
        <v>0</v>
      </c>
    </row>
    <row r="34" spans="1:14" s="47" customFormat="1" ht="46.5" customHeight="1">
      <c r="A34" s="178">
        <v>41053900</v>
      </c>
      <c r="B34" s="93" t="s">
        <v>144</v>
      </c>
      <c r="C34" s="136">
        <v>0</v>
      </c>
      <c r="D34" s="136">
        <v>0</v>
      </c>
      <c r="E34" s="129">
        <v>0</v>
      </c>
      <c r="F34" s="129">
        <f>G34+H34</f>
        <v>11.1</v>
      </c>
      <c r="G34" s="129">
        <v>11.1</v>
      </c>
      <c r="H34" s="129">
        <v>0</v>
      </c>
      <c r="I34" s="129">
        <v>11.1</v>
      </c>
      <c r="J34" s="136">
        <f>K34+L34</f>
        <v>11.1</v>
      </c>
      <c r="K34" s="136">
        <v>11.1</v>
      </c>
      <c r="L34" s="136">
        <v>0</v>
      </c>
      <c r="M34" s="131">
        <f t="shared" si="6"/>
        <v>100</v>
      </c>
      <c r="N34" s="137">
        <f t="shared" si="7"/>
        <v>0</v>
      </c>
    </row>
    <row r="35" spans="1:14" s="47" customFormat="1" ht="133.5" customHeight="1">
      <c r="A35" s="178">
        <v>41054100</v>
      </c>
      <c r="B35" s="93" t="s">
        <v>100</v>
      </c>
      <c r="C35" s="136">
        <v>0</v>
      </c>
      <c r="D35" s="136">
        <v>0</v>
      </c>
      <c r="E35" s="129">
        <v>0</v>
      </c>
      <c r="F35" s="129">
        <f aca="true" t="shared" si="9" ref="F35:F40">G35+H35</f>
        <v>81.2</v>
      </c>
      <c r="G35" s="129">
        <v>81.2</v>
      </c>
      <c r="H35" s="129">
        <v>0</v>
      </c>
      <c r="I35" s="129">
        <v>81.2</v>
      </c>
      <c r="J35" s="136">
        <f>K35+L35</f>
        <v>43.4</v>
      </c>
      <c r="K35" s="136">
        <v>43.4</v>
      </c>
      <c r="L35" s="136">
        <v>0</v>
      </c>
      <c r="M35" s="131">
        <f t="shared" si="6"/>
        <v>53.44827586206896</v>
      </c>
      <c r="N35" s="137">
        <f t="shared" si="7"/>
        <v>-37.800000000000004</v>
      </c>
    </row>
    <row r="36" spans="1:14" s="47" customFormat="1" ht="340.5" customHeight="1">
      <c r="A36" s="178">
        <v>41050400</v>
      </c>
      <c r="B36" s="93" t="s">
        <v>145</v>
      </c>
      <c r="C36" s="136">
        <v>0</v>
      </c>
      <c r="D36" s="136">
        <v>0</v>
      </c>
      <c r="E36" s="215">
        <v>0</v>
      </c>
      <c r="F36" s="215">
        <f t="shared" si="9"/>
        <v>1038.3</v>
      </c>
      <c r="G36" s="129">
        <v>1038.3</v>
      </c>
      <c r="H36" s="129">
        <v>0</v>
      </c>
      <c r="I36" s="129">
        <v>1038.3</v>
      </c>
      <c r="J36" s="136">
        <f>K36+L36</f>
        <v>1038.3</v>
      </c>
      <c r="K36" s="136">
        <v>1038.3</v>
      </c>
      <c r="L36" s="136">
        <v>0</v>
      </c>
      <c r="M36" s="131">
        <f t="shared" si="6"/>
        <v>100</v>
      </c>
      <c r="N36" s="137">
        <f t="shared" si="7"/>
        <v>0</v>
      </c>
    </row>
    <row r="37" spans="1:14" s="116" customFormat="1" ht="36.75" customHeight="1" thickBot="1">
      <c r="A37" s="181"/>
      <c r="B37" s="117"/>
      <c r="C37" s="139"/>
      <c r="D37" s="139"/>
      <c r="E37" s="247">
        <v>2</v>
      </c>
      <c r="F37" s="247"/>
      <c r="G37" s="140"/>
      <c r="H37" s="140"/>
      <c r="I37" s="140"/>
      <c r="J37" s="139"/>
      <c r="K37" s="141"/>
      <c r="L37" s="142" t="s">
        <v>27</v>
      </c>
      <c r="M37" s="139"/>
      <c r="N37" s="143"/>
    </row>
    <row r="38" spans="1:14" s="47" customFormat="1" ht="30.75" customHeight="1" thickBot="1">
      <c r="A38" s="182">
        <v>1</v>
      </c>
      <c r="B38" s="89">
        <v>2</v>
      </c>
      <c r="C38" s="144">
        <v>3</v>
      </c>
      <c r="D38" s="144">
        <v>4</v>
      </c>
      <c r="E38" s="144">
        <v>5</v>
      </c>
      <c r="F38" s="144">
        <v>6</v>
      </c>
      <c r="G38" s="144">
        <v>7</v>
      </c>
      <c r="H38" s="145">
        <v>8</v>
      </c>
      <c r="I38" s="145">
        <v>9</v>
      </c>
      <c r="J38" s="145">
        <v>10</v>
      </c>
      <c r="K38" s="145">
        <v>11</v>
      </c>
      <c r="L38" s="146">
        <v>12</v>
      </c>
      <c r="M38" s="146">
        <v>13</v>
      </c>
      <c r="N38" s="146">
        <v>14</v>
      </c>
    </row>
    <row r="39" spans="1:14" s="47" customFormat="1" ht="301.5" customHeight="1">
      <c r="A39" s="178">
        <v>41050300</v>
      </c>
      <c r="B39" s="93" t="s">
        <v>97</v>
      </c>
      <c r="C39" s="136">
        <f>D39+E39</f>
        <v>112079.6</v>
      </c>
      <c r="D39" s="136">
        <v>112079.6</v>
      </c>
      <c r="E39" s="138">
        <v>0</v>
      </c>
      <c r="F39" s="129">
        <f t="shared" si="9"/>
        <v>112079.6</v>
      </c>
      <c r="G39" s="138">
        <v>112079.6</v>
      </c>
      <c r="H39" s="138">
        <v>0</v>
      </c>
      <c r="I39" s="138">
        <v>53651.7</v>
      </c>
      <c r="J39" s="136">
        <f>K39</f>
        <v>49383.8</v>
      </c>
      <c r="K39" s="136">
        <v>49383.8</v>
      </c>
      <c r="L39" s="136">
        <v>0</v>
      </c>
      <c r="M39" s="131">
        <f t="shared" si="6"/>
        <v>92.04517284634038</v>
      </c>
      <c r="N39" s="137">
        <f t="shared" si="7"/>
        <v>-4267.899999999994</v>
      </c>
    </row>
    <row r="40" spans="1:14" s="116" customFormat="1" ht="255" customHeight="1">
      <c r="A40" s="178">
        <v>41050700</v>
      </c>
      <c r="B40" s="93" t="s">
        <v>119</v>
      </c>
      <c r="C40" s="136">
        <f>D40+E40</f>
        <v>1079.6</v>
      </c>
      <c r="D40" s="136">
        <v>1079.6</v>
      </c>
      <c r="E40" s="138">
        <v>0</v>
      </c>
      <c r="F40" s="129">
        <f t="shared" si="9"/>
        <v>1079.6</v>
      </c>
      <c r="G40" s="138">
        <v>1079.6</v>
      </c>
      <c r="H40" s="138">
        <v>0</v>
      </c>
      <c r="I40" s="138">
        <v>449.5</v>
      </c>
      <c r="J40" s="136">
        <f>K40</f>
        <v>375.1</v>
      </c>
      <c r="K40" s="136">
        <v>375.1</v>
      </c>
      <c r="L40" s="136">
        <v>0</v>
      </c>
      <c r="M40" s="131">
        <f>SUM(K40/I40*100)</f>
        <v>83.44827586206897</v>
      </c>
      <c r="N40" s="137">
        <f>K40-I40</f>
        <v>-74.39999999999998</v>
      </c>
    </row>
    <row r="41" spans="1:14" s="47" customFormat="1" ht="64.5" customHeight="1" hidden="1">
      <c r="A41" s="119"/>
      <c r="B41" s="93"/>
      <c r="C41" s="136">
        <v>0</v>
      </c>
      <c r="D41" s="136">
        <v>0</v>
      </c>
      <c r="E41" s="138">
        <v>0</v>
      </c>
      <c r="F41" s="129">
        <v>0</v>
      </c>
      <c r="G41" s="138">
        <v>0</v>
      </c>
      <c r="H41" s="138">
        <v>0</v>
      </c>
      <c r="I41" s="138">
        <v>0</v>
      </c>
      <c r="J41" s="136">
        <v>0</v>
      </c>
      <c r="K41" s="136">
        <v>0</v>
      </c>
      <c r="L41" s="136">
        <v>0</v>
      </c>
      <c r="M41" s="131" t="e">
        <f t="shared" si="6"/>
        <v>#DIV/0!</v>
      </c>
      <c r="N41" s="137">
        <f t="shared" si="7"/>
        <v>0</v>
      </c>
    </row>
    <row r="42" spans="1:14" s="47" customFormat="1" ht="242.25" customHeight="1" hidden="1">
      <c r="A42" s="119"/>
      <c r="B42" s="58" t="s">
        <v>21</v>
      </c>
      <c r="C42" s="136"/>
      <c r="D42" s="136"/>
      <c r="E42" s="138"/>
      <c r="F42" s="129"/>
      <c r="G42" s="138"/>
      <c r="H42" s="138"/>
      <c r="I42" s="138"/>
      <c r="J42" s="136"/>
      <c r="K42" s="136"/>
      <c r="L42" s="136"/>
      <c r="M42" s="131"/>
      <c r="N42" s="137"/>
    </row>
    <row r="43" spans="1:14" s="47" customFormat="1" ht="33">
      <c r="A43" s="119"/>
      <c r="B43" s="94" t="s">
        <v>13</v>
      </c>
      <c r="C43" s="147">
        <f>C31+C29+C28</f>
        <v>271424.8</v>
      </c>
      <c r="D43" s="127">
        <f>D31+D29+D28</f>
        <v>271424.8</v>
      </c>
      <c r="E43" s="127">
        <f>E42+E41+E39+E30+E29+E28</f>
        <v>0</v>
      </c>
      <c r="F43" s="127">
        <f>F31+F29+F28</f>
        <v>273625.5</v>
      </c>
      <c r="G43" s="127">
        <f>G31+G29+G28</f>
        <v>273625.5</v>
      </c>
      <c r="H43" s="127">
        <f>H42+H41+H39+H30+H29+H28</f>
        <v>0</v>
      </c>
      <c r="I43" s="127">
        <f>I31+I29+I28</f>
        <v>174625.90000000002</v>
      </c>
      <c r="J43" s="127">
        <f>K43</f>
        <v>169689.6</v>
      </c>
      <c r="K43" s="127">
        <f>K31+K29+K28</f>
        <v>169689.6</v>
      </c>
      <c r="L43" s="127">
        <f>L42+L41+L39+L30+L29+L28</f>
        <v>0</v>
      </c>
      <c r="M43" s="127">
        <f aca="true" t="shared" si="10" ref="M43:M48">SUM(K43/I43*100)</f>
        <v>97.1732142826465</v>
      </c>
      <c r="N43" s="128">
        <f>K43-I43</f>
        <v>-4936.3000000000175</v>
      </c>
    </row>
    <row r="44" spans="1:14" s="47" customFormat="1" ht="32.25" customHeight="1">
      <c r="A44" s="119"/>
      <c r="B44" s="159" t="s">
        <v>17</v>
      </c>
      <c r="C44" s="136"/>
      <c r="D44" s="148"/>
      <c r="E44" s="148"/>
      <c r="F44" s="148"/>
      <c r="G44" s="148"/>
      <c r="H44" s="148"/>
      <c r="I44" s="148"/>
      <c r="J44" s="148"/>
      <c r="K44" s="136"/>
      <c r="L44" s="136"/>
      <c r="M44" s="149" t="e">
        <f t="shared" si="10"/>
        <v>#DIV/0!</v>
      </c>
      <c r="N44" s="128">
        <f>K44-I44</f>
        <v>0</v>
      </c>
    </row>
    <row r="45" spans="1:14" s="47" customFormat="1" ht="45" customHeight="1">
      <c r="A45" s="183">
        <v>250200000</v>
      </c>
      <c r="B45" s="95" t="s">
        <v>9</v>
      </c>
      <c r="C45" s="136">
        <f>E45</f>
        <v>530.9</v>
      </c>
      <c r="D45" s="135">
        <v>0</v>
      </c>
      <c r="E45" s="135">
        <v>530.9</v>
      </c>
      <c r="F45" s="135">
        <f>G45+H45</f>
        <v>540.1</v>
      </c>
      <c r="G45" s="135">
        <v>0</v>
      </c>
      <c r="H45" s="135">
        <v>540.1</v>
      </c>
      <c r="I45" s="135">
        <v>0</v>
      </c>
      <c r="J45" s="135">
        <f>K45+L45</f>
        <v>233.6</v>
      </c>
      <c r="K45" s="136">
        <v>0</v>
      </c>
      <c r="L45" s="136">
        <v>233.6</v>
      </c>
      <c r="M45" s="149" t="e">
        <f t="shared" si="10"/>
        <v>#DIV/0!</v>
      </c>
      <c r="N45" s="137">
        <f>K45-I45</f>
        <v>0</v>
      </c>
    </row>
    <row r="46" spans="1:14" s="47" customFormat="1" ht="201.75" customHeight="1" hidden="1">
      <c r="A46" s="119"/>
      <c r="B46" s="96" t="s">
        <v>19</v>
      </c>
      <c r="C46" s="150">
        <f>D46+E46</f>
        <v>0</v>
      </c>
      <c r="D46" s="148"/>
      <c r="E46" s="148">
        <v>0</v>
      </c>
      <c r="F46" s="148">
        <v>0</v>
      </c>
      <c r="G46" s="148"/>
      <c r="H46" s="148">
        <v>0</v>
      </c>
      <c r="I46" s="148"/>
      <c r="J46" s="148">
        <f>K46+L46</f>
        <v>0</v>
      </c>
      <c r="K46" s="136"/>
      <c r="L46" s="150">
        <v>0</v>
      </c>
      <c r="M46" s="149" t="e">
        <f t="shared" si="10"/>
        <v>#DIV/0!</v>
      </c>
      <c r="N46" s="137">
        <f>L46-I46</f>
        <v>0</v>
      </c>
    </row>
    <row r="47" spans="1:14" s="47" customFormat="1" ht="49.5" customHeight="1" thickBot="1">
      <c r="A47" s="119"/>
      <c r="B47" s="97" t="s">
        <v>14</v>
      </c>
      <c r="C47" s="151">
        <f>D47+E47</f>
        <v>530.9</v>
      </c>
      <c r="D47" s="151">
        <f>D45+D46</f>
        <v>0</v>
      </c>
      <c r="E47" s="151">
        <f>E45</f>
        <v>530.9</v>
      </c>
      <c r="F47" s="151">
        <f>F45+F46</f>
        <v>540.1</v>
      </c>
      <c r="G47" s="151">
        <f>G45+G46</f>
        <v>0</v>
      </c>
      <c r="H47" s="151">
        <f>H45+H46</f>
        <v>540.1</v>
      </c>
      <c r="I47" s="151">
        <v>0</v>
      </c>
      <c r="J47" s="151">
        <f>J45+J46</f>
        <v>233.6</v>
      </c>
      <c r="K47" s="151">
        <f>K45+K46</f>
        <v>0</v>
      </c>
      <c r="L47" s="151">
        <f>L45+L46</f>
        <v>233.6</v>
      </c>
      <c r="M47" s="151" t="e">
        <f t="shared" si="10"/>
        <v>#DIV/0!</v>
      </c>
      <c r="N47" s="152">
        <f>K47-I47</f>
        <v>0</v>
      </c>
    </row>
    <row r="48" spans="1:14" s="47" customFormat="1" ht="51" customHeight="1" thickBot="1">
      <c r="A48" s="120"/>
      <c r="B48" s="59" t="s">
        <v>1</v>
      </c>
      <c r="C48" s="153">
        <f>C47+C43</f>
        <v>271955.7</v>
      </c>
      <c r="D48" s="153">
        <f>D47+D43</f>
        <v>271424.8</v>
      </c>
      <c r="E48" s="153">
        <f>E47+E43</f>
        <v>530.9</v>
      </c>
      <c r="F48" s="153">
        <f>G48+H48</f>
        <v>274165.6</v>
      </c>
      <c r="G48" s="153">
        <f>G47+G43</f>
        <v>273625.5</v>
      </c>
      <c r="H48" s="153">
        <f>H47+H43</f>
        <v>540.1</v>
      </c>
      <c r="I48" s="153">
        <f>I47+I43</f>
        <v>174625.90000000002</v>
      </c>
      <c r="J48" s="153">
        <f>K48+L48</f>
        <v>169923.2</v>
      </c>
      <c r="K48" s="153">
        <f>K47+K43</f>
        <v>169689.6</v>
      </c>
      <c r="L48" s="153">
        <f>L47+L43</f>
        <v>233.6</v>
      </c>
      <c r="M48" s="154">
        <f t="shared" si="10"/>
        <v>97.1732142826465</v>
      </c>
      <c r="N48" s="155">
        <f>K48-I48</f>
        <v>-4936.3000000000175</v>
      </c>
    </row>
    <row r="49" spans="2:14" s="49" customFormat="1" ht="45.75" customHeight="1" hidden="1">
      <c r="B49" s="249">
        <v>3</v>
      </c>
      <c r="C49" s="250"/>
      <c r="D49" s="250"/>
      <c r="E49" s="250"/>
      <c r="F49" s="250"/>
      <c r="G49" s="250"/>
      <c r="H49" s="250"/>
      <c r="I49" s="250"/>
      <c r="J49" s="250"/>
      <c r="K49" s="250"/>
      <c r="L49" s="250"/>
      <c r="M49" s="250"/>
      <c r="N49" s="250"/>
    </row>
    <row r="50" spans="2:14" s="49" customFormat="1" ht="30" customHeight="1" hidden="1">
      <c r="B50" s="36"/>
      <c r="C50" s="37"/>
      <c r="D50" s="37"/>
      <c r="E50" s="37"/>
      <c r="F50" s="37"/>
      <c r="G50" s="37"/>
      <c r="H50" s="37"/>
      <c r="I50" s="37"/>
      <c r="J50" s="37"/>
      <c r="K50" s="242" t="s">
        <v>27</v>
      </c>
      <c r="L50" s="242"/>
      <c r="M50" s="242"/>
      <c r="N50" s="37"/>
    </row>
    <row r="51" spans="1:14" s="47" customFormat="1" ht="20.25" hidden="1">
      <c r="A51" s="90"/>
      <c r="B51" s="41">
        <v>1</v>
      </c>
      <c r="C51" s="41">
        <v>2</v>
      </c>
      <c r="D51" s="41">
        <v>3</v>
      </c>
      <c r="E51" s="41">
        <v>4</v>
      </c>
      <c r="F51" s="41">
        <v>5</v>
      </c>
      <c r="G51" s="41">
        <v>6</v>
      </c>
      <c r="H51" s="41">
        <v>7</v>
      </c>
      <c r="I51" s="41">
        <v>8</v>
      </c>
      <c r="J51" s="41">
        <v>9</v>
      </c>
      <c r="K51" s="41">
        <v>10</v>
      </c>
      <c r="L51" s="41">
        <v>11</v>
      </c>
      <c r="M51" s="38">
        <v>12</v>
      </c>
      <c r="N51" s="38">
        <v>13</v>
      </c>
    </row>
    <row r="52" spans="1:14" s="47" customFormat="1" ht="33">
      <c r="A52" s="160"/>
      <c r="B52" s="184" t="s">
        <v>151</v>
      </c>
      <c r="C52" s="69"/>
      <c r="D52" s="61"/>
      <c r="E52" s="61"/>
      <c r="F52" s="61"/>
      <c r="G52" s="61"/>
      <c r="H52" s="61"/>
      <c r="I52" s="61"/>
      <c r="J52" s="88"/>
      <c r="K52" s="69"/>
      <c r="L52" s="69"/>
      <c r="M52" s="15"/>
      <c r="N52" s="16"/>
    </row>
    <row r="53" spans="1:14" s="47" customFormat="1" ht="33">
      <c r="A53" s="161" t="s">
        <v>61</v>
      </c>
      <c r="B53" s="60" t="s">
        <v>10</v>
      </c>
      <c r="C53" s="61">
        <f>D53+E53</f>
        <v>26018.9</v>
      </c>
      <c r="D53" s="88">
        <f>D54+D56</f>
        <v>25955.2</v>
      </c>
      <c r="E53" s="88">
        <f>E54+E56</f>
        <v>63.7</v>
      </c>
      <c r="F53" s="14">
        <f>G53+H53</f>
        <v>27231.6</v>
      </c>
      <c r="G53" s="14">
        <f>G54+G56</f>
        <v>26082.899999999998</v>
      </c>
      <c r="H53" s="14">
        <f>H54+H56</f>
        <v>1148.7</v>
      </c>
      <c r="I53" s="14">
        <f>I54+I56</f>
        <v>14456.699999999999</v>
      </c>
      <c r="J53" s="86">
        <f aca="true" t="shared" si="11" ref="J53:J64">K53+L53</f>
        <v>14006.8</v>
      </c>
      <c r="K53" s="14">
        <f>K54+K56</f>
        <v>13826.8</v>
      </c>
      <c r="L53" s="14">
        <f>L54+L56</f>
        <v>180</v>
      </c>
      <c r="M53" s="15">
        <f>SUM(K53/I53*100)</f>
        <v>95.64285071973548</v>
      </c>
      <c r="N53" s="16">
        <f>K53-I53</f>
        <v>-629.8999999999996</v>
      </c>
    </row>
    <row r="54" spans="1:14" s="47" customFormat="1" ht="63" customHeight="1">
      <c r="A54" s="161" t="s">
        <v>70</v>
      </c>
      <c r="B54" s="62" t="s">
        <v>69</v>
      </c>
      <c r="C54" s="64">
        <f>D54+E54</f>
        <v>26018.9</v>
      </c>
      <c r="D54" s="64">
        <v>25955.2</v>
      </c>
      <c r="E54" s="23">
        <v>63.7</v>
      </c>
      <c r="F54" s="23">
        <f>G54+H54</f>
        <v>27211</v>
      </c>
      <c r="G54" s="23">
        <v>26062.3</v>
      </c>
      <c r="H54" s="64">
        <v>1148.7</v>
      </c>
      <c r="I54" s="64">
        <v>14442.8</v>
      </c>
      <c r="J54" s="79">
        <f t="shared" si="11"/>
        <v>13993.9</v>
      </c>
      <c r="K54" s="64">
        <v>13813.9</v>
      </c>
      <c r="L54" s="23">
        <v>180</v>
      </c>
      <c r="M54" s="21">
        <f aca="true" t="shared" si="12" ref="M54:M90">SUM(K54/I54*100)</f>
        <v>95.64558118924309</v>
      </c>
      <c r="N54" s="22">
        <f aca="true" t="shared" si="13" ref="N54:N90">K54-I54</f>
        <v>-628.8999999999996</v>
      </c>
    </row>
    <row r="55" spans="1:14" s="47" customFormat="1" ht="38.25" customHeight="1" hidden="1">
      <c r="A55" s="162"/>
      <c r="B55" s="98" t="s">
        <v>32</v>
      </c>
      <c r="C55" s="64">
        <f>D55+E55</f>
        <v>0</v>
      </c>
      <c r="D55" s="69"/>
      <c r="E55" s="69"/>
      <c r="F55" s="23">
        <f>G55+H55</f>
        <v>0</v>
      </c>
      <c r="G55" s="69"/>
      <c r="H55" s="69"/>
      <c r="I55" s="69"/>
      <c r="J55" s="79">
        <f t="shared" si="11"/>
        <v>0</v>
      </c>
      <c r="K55" s="69"/>
      <c r="L55" s="70"/>
      <c r="M55" s="21" t="e">
        <f>SUM(K55/I55*100)</f>
        <v>#DIV/0!</v>
      </c>
      <c r="N55" s="22">
        <f>K55-I55</f>
        <v>0</v>
      </c>
    </row>
    <row r="56" spans="1:14" s="103" customFormat="1" ht="63.75" customHeight="1">
      <c r="A56" s="163" t="s">
        <v>95</v>
      </c>
      <c r="B56" s="104" t="s">
        <v>96</v>
      </c>
      <c r="C56" s="64">
        <f>D56+E56</f>
        <v>0</v>
      </c>
      <c r="D56" s="75">
        <v>0</v>
      </c>
      <c r="E56" s="75">
        <v>0</v>
      </c>
      <c r="F56" s="23">
        <f>G56+H56</f>
        <v>20.6</v>
      </c>
      <c r="G56" s="75">
        <v>20.6</v>
      </c>
      <c r="H56" s="75">
        <v>0</v>
      </c>
      <c r="I56" s="75">
        <v>13.9</v>
      </c>
      <c r="J56" s="79">
        <f t="shared" si="11"/>
        <v>12.9</v>
      </c>
      <c r="K56" s="75">
        <v>12.9</v>
      </c>
      <c r="L56" s="68">
        <v>0</v>
      </c>
      <c r="M56" s="21">
        <f>SUM(K56/I56*100)</f>
        <v>92.80575539568345</v>
      </c>
      <c r="N56" s="22">
        <f>K56-I56</f>
        <v>-1</v>
      </c>
    </row>
    <row r="57" spans="1:14" s="47" customFormat="1" ht="129.75" customHeight="1" hidden="1">
      <c r="A57" s="162"/>
      <c r="B57" s="62"/>
      <c r="C57" s="64"/>
      <c r="D57" s="64"/>
      <c r="E57" s="64"/>
      <c r="F57" s="64"/>
      <c r="G57" s="64"/>
      <c r="H57" s="64"/>
      <c r="I57" s="64"/>
      <c r="J57" s="79"/>
      <c r="K57" s="64"/>
      <c r="L57" s="64"/>
      <c r="M57" s="21"/>
      <c r="N57" s="22"/>
    </row>
    <row r="58" spans="1:14" s="47" customFormat="1" ht="33">
      <c r="A58" s="164">
        <v>3000</v>
      </c>
      <c r="B58" s="60" t="s">
        <v>37</v>
      </c>
      <c r="C58" s="71">
        <f>E58+D58</f>
        <v>244984.40000000002</v>
      </c>
      <c r="D58" s="71">
        <f>D60+D62+D65+D73+D82+D84+D86+D89+D93+D94+D96+D99+D100</f>
        <v>244517.2</v>
      </c>
      <c r="E58" s="71">
        <f>E60+E62+E65+E73+E82+E84+E86+E89+E94+E96+E99+E100</f>
        <v>467.2</v>
      </c>
      <c r="F58" s="71">
        <f>F60+F62+F65+F73+F82+F84+F86+F89+F93+F94+F96+F97+F99+F100</f>
        <v>246068</v>
      </c>
      <c r="G58" s="71">
        <f>G60+G62+G65+G73+G82+G84+G86+G89+G93+G94+G96+G99+G100</f>
        <v>244555.5</v>
      </c>
      <c r="H58" s="71">
        <f>H60+H62+H65+H73+H82+H84+H86+H89+H94+H96+H97+H99+H100</f>
        <v>1512.5</v>
      </c>
      <c r="I58" s="71">
        <f>I60+I62+I65+I73+I82+I84+I86+I89+I94+I96+I99+I100</f>
        <v>159042.5</v>
      </c>
      <c r="J58" s="71">
        <f>J60+J62+J65+J73+J82+J84+J86+J89+J94+J96+J99+J100</f>
        <v>154165.2</v>
      </c>
      <c r="K58" s="71">
        <f>K60+K62+K65+K73+K82+K84+K86+K89+K94+K96+K99+K100</f>
        <v>153991.6</v>
      </c>
      <c r="L58" s="71">
        <f>L60+L62+L65+L73+L82+L84+L86+L89+L94+L96+L99+L100</f>
        <v>173.6</v>
      </c>
      <c r="M58" s="15">
        <f t="shared" si="12"/>
        <v>96.82418221544556</v>
      </c>
      <c r="N58" s="16">
        <f t="shared" si="13"/>
        <v>-5050.899999999994</v>
      </c>
    </row>
    <row r="59" spans="1:14" s="47" customFormat="1" ht="255" customHeight="1" hidden="1">
      <c r="A59" s="162"/>
      <c r="B59" s="99" t="s">
        <v>22</v>
      </c>
      <c r="C59" s="23">
        <f aca="true" t="shared" si="14" ref="C59:C77">D59+E59</f>
        <v>0</v>
      </c>
      <c r="D59" s="23">
        <v>0</v>
      </c>
      <c r="E59" s="72">
        <v>0</v>
      </c>
      <c r="F59" s="23">
        <f aca="true" t="shared" si="15" ref="F59:F64">G59+H59</f>
        <v>60</v>
      </c>
      <c r="G59" s="23">
        <v>0</v>
      </c>
      <c r="H59" s="72">
        <v>60</v>
      </c>
      <c r="I59" s="23">
        <v>0</v>
      </c>
      <c r="J59" s="84">
        <f t="shared" si="11"/>
        <v>0</v>
      </c>
      <c r="K59" s="23">
        <v>0</v>
      </c>
      <c r="L59" s="72">
        <v>0</v>
      </c>
      <c r="M59" s="15" t="e">
        <f t="shared" si="12"/>
        <v>#DIV/0!</v>
      </c>
      <c r="N59" s="16">
        <f t="shared" si="13"/>
        <v>0</v>
      </c>
    </row>
    <row r="60" spans="1:14" s="47" customFormat="1" ht="105.75" customHeight="1">
      <c r="A60" s="165">
        <v>3010</v>
      </c>
      <c r="B60" s="220" t="s">
        <v>101</v>
      </c>
      <c r="C60" s="73">
        <f>D60+E60</f>
        <v>118778.4</v>
      </c>
      <c r="D60" s="73">
        <f>D61</f>
        <v>118778.4</v>
      </c>
      <c r="E60" s="73">
        <f>E61</f>
        <v>0</v>
      </c>
      <c r="F60" s="73">
        <f t="shared" si="15"/>
        <v>118778.4</v>
      </c>
      <c r="G60" s="73">
        <f>G61</f>
        <v>118778.4</v>
      </c>
      <c r="H60" s="73">
        <f>H61</f>
        <v>0</v>
      </c>
      <c r="I60" s="73">
        <f>I61</f>
        <v>98389.5</v>
      </c>
      <c r="J60" s="77">
        <f>K60+L60</f>
        <v>98131.2</v>
      </c>
      <c r="K60" s="73">
        <v>98131.2</v>
      </c>
      <c r="L60" s="73">
        <f>L61</f>
        <v>0</v>
      </c>
      <c r="M60" s="15">
        <f t="shared" si="12"/>
        <v>99.73747198634</v>
      </c>
      <c r="N60" s="16">
        <f t="shared" si="13"/>
        <v>-258.3000000000029</v>
      </c>
    </row>
    <row r="61" spans="1:14" s="47" customFormat="1" ht="66" customHeight="1">
      <c r="A61" s="166">
        <v>3012</v>
      </c>
      <c r="B61" s="99" t="s">
        <v>148</v>
      </c>
      <c r="C61" s="23">
        <f>D61+E61</f>
        <v>118778.4</v>
      </c>
      <c r="D61" s="23">
        <v>118778.4</v>
      </c>
      <c r="E61" s="72">
        <v>0</v>
      </c>
      <c r="F61" s="23">
        <f t="shared" si="15"/>
        <v>118778.4</v>
      </c>
      <c r="G61" s="23">
        <v>118778.4</v>
      </c>
      <c r="H61" s="72">
        <v>0</v>
      </c>
      <c r="I61" s="23">
        <v>98389.5</v>
      </c>
      <c r="J61" s="67">
        <f t="shared" si="11"/>
        <v>98131.2</v>
      </c>
      <c r="K61" s="23">
        <v>98131.2</v>
      </c>
      <c r="L61" s="72">
        <v>0</v>
      </c>
      <c r="M61" s="15">
        <f t="shared" si="12"/>
        <v>99.73747198634</v>
      </c>
      <c r="N61" s="16">
        <f t="shared" si="13"/>
        <v>-258.3000000000029</v>
      </c>
    </row>
    <row r="62" spans="1:14" s="47" customFormat="1" ht="66" customHeight="1">
      <c r="A62" s="165">
        <v>3020</v>
      </c>
      <c r="B62" s="105" t="s">
        <v>147</v>
      </c>
      <c r="C62" s="73">
        <f>D62+E62</f>
        <v>397.59999999999997</v>
      </c>
      <c r="D62" s="73">
        <f>D63+D64</f>
        <v>397.59999999999997</v>
      </c>
      <c r="E62" s="73">
        <f>E63+E64</f>
        <v>0</v>
      </c>
      <c r="F62" s="73">
        <f t="shared" si="15"/>
        <v>382.1</v>
      </c>
      <c r="G62" s="73">
        <f>G63+G64</f>
        <v>382.1</v>
      </c>
      <c r="H62" s="73">
        <f>H63+H64</f>
        <v>0</v>
      </c>
      <c r="I62" s="73">
        <f>I63+I64</f>
        <v>254.4</v>
      </c>
      <c r="J62" s="77">
        <f t="shared" si="11"/>
        <v>254.4</v>
      </c>
      <c r="K62" s="73">
        <f>K63+K64</f>
        <v>254.4</v>
      </c>
      <c r="L62" s="73">
        <f>L63+L64</f>
        <v>0</v>
      </c>
      <c r="M62" s="15">
        <f t="shared" si="12"/>
        <v>100</v>
      </c>
      <c r="N62" s="16">
        <f t="shared" si="13"/>
        <v>0</v>
      </c>
    </row>
    <row r="63" spans="1:14" s="47" customFormat="1" ht="66" customHeight="1">
      <c r="A63" s="166">
        <v>3021</v>
      </c>
      <c r="B63" s="99" t="s">
        <v>146</v>
      </c>
      <c r="C63" s="23">
        <f>D63+E63</f>
        <v>61.2</v>
      </c>
      <c r="D63" s="23">
        <v>61.2</v>
      </c>
      <c r="E63" s="72">
        <v>0</v>
      </c>
      <c r="F63" s="23">
        <f t="shared" si="15"/>
        <v>44.1</v>
      </c>
      <c r="G63" s="23">
        <v>44.1</v>
      </c>
      <c r="H63" s="72">
        <v>0</v>
      </c>
      <c r="I63" s="23">
        <v>14.1</v>
      </c>
      <c r="J63" s="67">
        <f t="shared" si="11"/>
        <v>14.1</v>
      </c>
      <c r="K63" s="23">
        <v>14.1</v>
      </c>
      <c r="L63" s="72">
        <v>0</v>
      </c>
      <c r="M63" s="15">
        <f t="shared" si="12"/>
        <v>100</v>
      </c>
      <c r="N63" s="16">
        <f t="shared" si="13"/>
        <v>0</v>
      </c>
    </row>
    <row r="64" spans="1:14" s="47" customFormat="1" ht="66" customHeight="1">
      <c r="A64" s="166">
        <v>3022</v>
      </c>
      <c r="B64" s="99" t="s">
        <v>149</v>
      </c>
      <c r="C64" s="23">
        <f>D64+E64</f>
        <v>336.4</v>
      </c>
      <c r="D64" s="23">
        <v>336.4</v>
      </c>
      <c r="E64" s="72">
        <v>0</v>
      </c>
      <c r="F64" s="23">
        <f t="shared" si="15"/>
        <v>338</v>
      </c>
      <c r="G64" s="23">
        <v>338</v>
      </c>
      <c r="H64" s="72">
        <v>0</v>
      </c>
      <c r="I64" s="23">
        <v>240.3</v>
      </c>
      <c r="J64" s="67">
        <f t="shared" si="11"/>
        <v>240.3</v>
      </c>
      <c r="K64" s="23">
        <v>240.3</v>
      </c>
      <c r="L64" s="72">
        <v>0</v>
      </c>
      <c r="M64" s="15">
        <f t="shared" si="12"/>
        <v>100</v>
      </c>
      <c r="N64" s="16">
        <f t="shared" si="13"/>
        <v>0</v>
      </c>
    </row>
    <row r="65" spans="1:14" s="47" customFormat="1" ht="69" customHeight="1">
      <c r="A65" s="167">
        <v>3040</v>
      </c>
      <c r="B65" s="106" t="s">
        <v>150</v>
      </c>
      <c r="C65" s="73">
        <f t="shared" si="14"/>
        <v>87992.9</v>
      </c>
      <c r="D65" s="73">
        <f>D66+D67+D68+D69+D70+D71+D72</f>
        <v>87992.9</v>
      </c>
      <c r="E65" s="73">
        <f aca="true" t="shared" si="16" ref="E65:L65">E66+E67+E68+E69+E70+E71+E72</f>
        <v>0</v>
      </c>
      <c r="F65" s="73">
        <f>G65+H65</f>
        <v>87992.9</v>
      </c>
      <c r="G65" s="73">
        <f t="shared" si="16"/>
        <v>87992.9</v>
      </c>
      <c r="H65" s="73">
        <f t="shared" si="16"/>
        <v>0</v>
      </c>
      <c r="I65" s="73">
        <f t="shared" si="16"/>
        <v>41554.8</v>
      </c>
      <c r="J65" s="73">
        <f>K65+L65</f>
        <v>37768.5</v>
      </c>
      <c r="K65" s="73">
        <f t="shared" si="16"/>
        <v>37768.5</v>
      </c>
      <c r="L65" s="73">
        <f t="shared" si="16"/>
        <v>0</v>
      </c>
      <c r="M65" s="21">
        <f t="shared" si="12"/>
        <v>90.88841722255913</v>
      </c>
      <c r="N65" s="22">
        <f t="shared" si="13"/>
        <v>-3786.300000000003</v>
      </c>
    </row>
    <row r="66" spans="1:14" s="47" customFormat="1" ht="33" customHeight="1">
      <c r="A66" s="162">
        <v>3041</v>
      </c>
      <c r="B66" s="63" t="s">
        <v>38</v>
      </c>
      <c r="C66" s="23">
        <f t="shared" si="14"/>
        <v>549.1</v>
      </c>
      <c r="D66" s="23">
        <v>549.1</v>
      </c>
      <c r="E66" s="64">
        <v>0</v>
      </c>
      <c r="F66" s="23">
        <f aca="true" t="shared" si="17" ref="F66:F90">G66+H66</f>
        <v>549.1</v>
      </c>
      <c r="G66" s="23">
        <v>549.1</v>
      </c>
      <c r="H66" s="64">
        <v>0</v>
      </c>
      <c r="I66" s="23">
        <v>270.1</v>
      </c>
      <c r="J66" s="67">
        <f aca="true" t="shared" si="18" ref="J66:J99">K66+L66</f>
        <v>250.2</v>
      </c>
      <c r="K66" s="23">
        <v>250.2</v>
      </c>
      <c r="L66" s="64">
        <v>0</v>
      </c>
      <c r="M66" s="21">
        <f t="shared" si="12"/>
        <v>92.63235838578304</v>
      </c>
      <c r="N66" s="22">
        <f t="shared" si="13"/>
        <v>-19.900000000000034</v>
      </c>
    </row>
    <row r="67" spans="1:14" s="47" customFormat="1" ht="33" customHeight="1">
      <c r="A67" s="162">
        <v>3042</v>
      </c>
      <c r="B67" s="63" t="s">
        <v>71</v>
      </c>
      <c r="C67" s="23">
        <f t="shared" si="14"/>
        <v>93</v>
      </c>
      <c r="D67" s="23">
        <v>93</v>
      </c>
      <c r="E67" s="64">
        <v>0</v>
      </c>
      <c r="F67" s="23">
        <f t="shared" si="17"/>
        <v>93</v>
      </c>
      <c r="G67" s="23">
        <v>93</v>
      </c>
      <c r="H67" s="64">
        <v>0</v>
      </c>
      <c r="I67" s="23">
        <v>51.7</v>
      </c>
      <c r="J67" s="67">
        <f t="shared" si="18"/>
        <v>42.1</v>
      </c>
      <c r="K67" s="23">
        <v>42.1</v>
      </c>
      <c r="L67" s="64">
        <v>0</v>
      </c>
      <c r="M67" s="21">
        <f t="shared" si="12"/>
        <v>81.43133462282398</v>
      </c>
      <c r="N67" s="22">
        <f t="shared" si="13"/>
        <v>-9.600000000000001</v>
      </c>
    </row>
    <row r="68" spans="1:14" s="47" customFormat="1" ht="33" customHeight="1">
      <c r="A68" s="162">
        <v>3043</v>
      </c>
      <c r="B68" s="63" t="s">
        <v>39</v>
      </c>
      <c r="C68" s="68">
        <f t="shared" si="14"/>
        <v>44101.2</v>
      </c>
      <c r="D68" s="68">
        <v>44101.2</v>
      </c>
      <c r="E68" s="75">
        <v>0</v>
      </c>
      <c r="F68" s="75">
        <f t="shared" si="17"/>
        <v>44101.2</v>
      </c>
      <c r="G68" s="68">
        <v>44101.2</v>
      </c>
      <c r="H68" s="75">
        <v>0</v>
      </c>
      <c r="I68" s="68">
        <v>20636.9</v>
      </c>
      <c r="J68" s="67">
        <f t="shared" si="18"/>
        <v>18272.4</v>
      </c>
      <c r="K68" s="23">
        <v>18272.4</v>
      </c>
      <c r="L68" s="76">
        <v>0</v>
      </c>
      <c r="M68" s="21">
        <f t="shared" si="12"/>
        <v>88.54236828205786</v>
      </c>
      <c r="N68" s="22">
        <f t="shared" si="13"/>
        <v>-2364.5</v>
      </c>
    </row>
    <row r="69" spans="1:14" s="47" customFormat="1" ht="33" customHeight="1">
      <c r="A69" s="162">
        <v>3044</v>
      </c>
      <c r="B69" s="62" t="s">
        <v>120</v>
      </c>
      <c r="C69" s="23">
        <f t="shared" si="14"/>
        <v>9577.2</v>
      </c>
      <c r="D69" s="64">
        <v>9577.2</v>
      </c>
      <c r="E69" s="64">
        <v>0</v>
      </c>
      <c r="F69" s="64">
        <f t="shared" si="17"/>
        <v>9577.2</v>
      </c>
      <c r="G69" s="64">
        <v>9577.2</v>
      </c>
      <c r="H69" s="64">
        <v>0</v>
      </c>
      <c r="I69" s="64">
        <v>4752.2</v>
      </c>
      <c r="J69" s="67">
        <f t="shared" si="18"/>
        <v>4524.6</v>
      </c>
      <c r="K69" s="23">
        <v>4524.6</v>
      </c>
      <c r="L69" s="64">
        <v>0</v>
      </c>
      <c r="M69" s="21">
        <f t="shared" si="12"/>
        <v>95.21063928285848</v>
      </c>
      <c r="N69" s="22">
        <f t="shared" si="13"/>
        <v>-227.59999999999945</v>
      </c>
    </row>
    <row r="70" spans="1:14" s="47" customFormat="1" ht="33" customHeight="1">
      <c r="A70" s="162">
        <v>3045</v>
      </c>
      <c r="B70" s="63" t="s">
        <v>40</v>
      </c>
      <c r="C70" s="23">
        <f t="shared" si="14"/>
        <v>16224.2</v>
      </c>
      <c r="D70" s="64">
        <v>16224.2</v>
      </c>
      <c r="E70" s="64">
        <v>0</v>
      </c>
      <c r="F70" s="64">
        <f t="shared" si="17"/>
        <v>16224.2</v>
      </c>
      <c r="G70" s="64">
        <v>16224.2</v>
      </c>
      <c r="H70" s="64">
        <v>0</v>
      </c>
      <c r="I70" s="64">
        <v>7726</v>
      </c>
      <c r="J70" s="67">
        <f t="shared" si="18"/>
        <v>7523.3</v>
      </c>
      <c r="K70" s="64">
        <v>7523.3</v>
      </c>
      <c r="L70" s="64">
        <v>0</v>
      </c>
      <c r="M70" s="21">
        <f t="shared" si="12"/>
        <v>97.37639140564328</v>
      </c>
      <c r="N70" s="22">
        <f t="shared" si="13"/>
        <v>-202.69999999999982</v>
      </c>
    </row>
    <row r="71" spans="1:14" s="47" customFormat="1" ht="33" customHeight="1">
      <c r="A71" s="162">
        <v>3046</v>
      </c>
      <c r="B71" s="63" t="s">
        <v>41</v>
      </c>
      <c r="C71" s="23">
        <f t="shared" si="14"/>
        <v>336.6</v>
      </c>
      <c r="D71" s="64">
        <v>336.6</v>
      </c>
      <c r="E71" s="64">
        <v>0</v>
      </c>
      <c r="F71" s="64">
        <f t="shared" si="17"/>
        <v>336.6</v>
      </c>
      <c r="G71" s="64">
        <v>336.6</v>
      </c>
      <c r="H71" s="64">
        <v>0</v>
      </c>
      <c r="I71" s="64">
        <v>157.8</v>
      </c>
      <c r="J71" s="67">
        <f t="shared" si="18"/>
        <v>137.3</v>
      </c>
      <c r="K71" s="64">
        <v>137.3</v>
      </c>
      <c r="L71" s="64">
        <v>0</v>
      </c>
      <c r="M71" s="21">
        <f t="shared" si="12"/>
        <v>87.00887198986058</v>
      </c>
      <c r="N71" s="22">
        <f t="shared" si="13"/>
        <v>-20.5</v>
      </c>
    </row>
    <row r="72" spans="1:14" s="47" customFormat="1" ht="33" customHeight="1">
      <c r="A72" s="162">
        <v>3047</v>
      </c>
      <c r="B72" s="102" t="s">
        <v>72</v>
      </c>
      <c r="C72" s="23">
        <f t="shared" si="14"/>
        <v>17111.6</v>
      </c>
      <c r="D72" s="64">
        <v>17111.6</v>
      </c>
      <c r="E72" s="64">
        <v>0</v>
      </c>
      <c r="F72" s="64">
        <f t="shared" si="17"/>
        <v>17111.6</v>
      </c>
      <c r="G72" s="64">
        <v>17111.6</v>
      </c>
      <c r="H72" s="64">
        <v>0</v>
      </c>
      <c r="I72" s="64">
        <v>7960.1</v>
      </c>
      <c r="J72" s="67">
        <f t="shared" si="18"/>
        <v>7018.6</v>
      </c>
      <c r="K72" s="23">
        <v>7018.6</v>
      </c>
      <c r="L72" s="23">
        <v>0</v>
      </c>
      <c r="M72" s="21">
        <f t="shared" si="12"/>
        <v>88.17225914247308</v>
      </c>
      <c r="N72" s="22">
        <f t="shared" si="13"/>
        <v>-941.5</v>
      </c>
    </row>
    <row r="73" spans="1:14" s="47" customFormat="1" ht="198" customHeight="1">
      <c r="A73" s="167">
        <v>3080</v>
      </c>
      <c r="B73" s="106" t="s">
        <v>152</v>
      </c>
      <c r="C73" s="73">
        <f t="shared" si="14"/>
        <v>24086.7</v>
      </c>
      <c r="D73" s="77">
        <f>D76+D77+D79+D80+D81</f>
        <v>24086.7</v>
      </c>
      <c r="E73" s="77">
        <f>E76+E77+E79+E80+E81</f>
        <v>0</v>
      </c>
      <c r="F73" s="77">
        <f>G73+H73</f>
        <v>24086.7</v>
      </c>
      <c r="G73" s="77">
        <f aca="true" t="shared" si="19" ref="G73:L73">G76+G77+G79+G80+G81</f>
        <v>24086.7</v>
      </c>
      <c r="H73" s="77">
        <f t="shared" si="19"/>
        <v>0</v>
      </c>
      <c r="I73" s="77">
        <f t="shared" si="19"/>
        <v>12096.900000000001</v>
      </c>
      <c r="J73" s="77">
        <f t="shared" si="19"/>
        <v>11614</v>
      </c>
      <c r="K73" s="77">
        <f t="shared" si="19"/>
        <v>11614</v>
      </c>
      <c r="L73" s="77">
        <f t="shared" si="19"/>
        <v>0</v>
      </c>
      <c r="M73" s="73">
        <f t="shared" si="12"/>
        <v>96.00806818275755</v>
      </c>
      <c r="N73" s="73">
        <f t="shared" si="13"/>
        <v>-482.90000000000146</v>
      </c>
    </row>
    <row r="74" spans="1:14" s="116" customFormat="1" ht="36.75" customHeight="1" thickBot="1">
      <c r="A74" s="185"/>
      <c r="B74" s="186"/>
      <c r="C74" s="187"/>
      <c r="D74" s="187"/>
      <c r="E74" s="188">
        <v>3</v>
      </c>
      <c r="F74" s="187"/>
      <c r="G74" s="189"/>
      <c r="H74" s="189"/>
      <c r="I74" s="189"/>
      <c r="J74" s="187"/>
      <c r="K74" s="190"/>
      <c r="L74" s="191" t="s">
        <v>27</v>
      </c>
      <c r="M74" s="187"/>
      <c r="N74" s="192"/>
    </row>
    <row r="75" spans="1:14" s="47" customFormat="1" ht="30.75" customHeight="1">
      <c r="A75" s="182">
        <v>1</v>
      </c>
      <c r="B75" s="193">
        <v>2</v>
      </c>
      <c r="C75" s="194">
        <v>3</v>
      </c>
      <c r="D75" s="194">
        <v>4</v>
      </c>
      <c r="E75" s="194">
        <v>5</v>
      </c>
      <c r="F75" s="194">
        <v>6</v>
      </c>
      <c r="G75" s="194">
        <v>7</v>
      </c>
      <c r="H75" s="195">
        <v>8</v>
      </c>
      <c r="I75" s="195">
        <v>9</v>
      </c>
      <c r="J75" s="195">
        <v>10</v>
      </c>
      <c r="K75" s="195">
        <v>11</v>
      </c>
      <c r="L75" s="196">
        <v>12</v>
      </c>
      <c r="M75" s="196">
        <v>13</v>
      </c>
      <c r="N75" s="196">
        <v>14</v>
      </c>
    </row>
    <row r="76" spans="1:14" s="47" customFormat="1" ht="63.75" customHeight="1">
      <c r="A76" s="162">
        <v>3081</v>
      </c>
      <c r="B76" s="62" t="s">
        <v>73</v>
      </c>
      <c r="C76" s="23">
        <f t="shared" si="14"/>
        <v>17863.9</v>
      </c>
      <c r="D76" s="35">
        <v>17863.9</v>
      </c>
      <c r="E76" s="76">
        <v>0</v>
      </c>
      <c r="F76" s="23">
        <f t="shared" si="17"/>
        <v>17863.9</v>
      </c>
      <c r="G76" s="35">
        <v>17863.9</v>
      </c>
      <c r="H76" s="64">
        <v>0</v>
      </c>
      <c r="I76" s="35">
        <v>8480.9</v>
      </c>
      <c r="J76" s="67">
        <f t="shared" si="18"/>
        <v>8121.8</v>
      </c>
      <c r="K76" s="23">
        <v>8121.8</v>
      </c>
      <c r="L76" s="64">
        <v>0</v>
      </c>
      <c r="M76" s="21">
        <f t="shared" si="12"/>
        <v>95.76577957528093</v>
      </c>
      <c r="N76" s="70">
        <f t="shared" si="13"/>
        <v>-359.09999999999945</v>
      </c>
    </row>
    <row r="77" spans="1:14" s="47" customFormat="1" ht="77.25" customHeight="1">
      <c r="A77" s="166">
        <v>3082</v>
      </c>
      <c r="B77" s="102" t="s">
        <v>74</v>
      </c>
      <c r="C77" s="23">
        <f t="shared" si="14"/>
        <v>3726.8</v>
      </c>
      <c r="D77" s="67">
        <v>3726.8</v>
      </c>
      <c r="E77" s="76">
        <v>0</v>
      </c>
      <c r="F77" s="23">
        <f t="shared" si="17"/>
        <v>3726.8</v>
      </c>
      <c r="G77" s="35">
        <v>3726.8</v>
      </c>
      <c r="H77" s="64">
        <v>0</v>
      </c>
      <c r="I77" s="35">
        <v>2422.8</v>
      </c>
      <c r="J77" s="67">
        <f t="shared" si="18"/>
        <v>2422.5</v>
      </c>
      <c r="K77" s="64">
        <v>2422.5</v>
      </c>
      <c r="L77" s="64">
        <v>0</v>
      </c>
      <c r="M77" s="21">
        <f t="shared" si="12"/>
        <v>99.98761763249132</v>
      </c>
      <c r="N77" s="70">
        <f t="shared" si="13"/>
        <v>-0.3000000000001819</v>
      </c>
    </row>
    <row r="78" spans="1:14" s="47" customFormat="1" ht="124.5" customHeight="1" hidden="1">
      <c r="A78" s="166"/>
      <c r="B78" s="102"/>
      <c r="C78" s="23"/>
      <c r="D78" s="67"/>
      <c r="E78" s="76"/>
      <c r="F78" s="23"/>
      <c r="G78" s="35"/>
      <c r="H78" s="64"/>
      <c r="I78" s="35"/>
      <c r="J78" s="67"/>
      <c r="K78" s="64"/>
      <c r="L78" s="64"/>
      <c r="M78" s="21"/>
      <c r="N78" s="70"/>
    </row>
    <row r="79" spans="1:14" s="47" customFormat="1" ht="64.5" customHeight="1">
      <c r="A79" s="168" t="s">
        <v>75</v>
      </c>
      <c r="B79" s="102" t="s">
        <v>76</v>
      </c>
      <c r="C79" s="68">
        <f>D79+E79</f>
        <v>2442</v>
      </c>
      <c r="D79" s="67">
        <v>2442</v>
      </c>
      <c r="E79" s="67">
        <v>0</v>
      </c>
      <c r="F79" s="68">
        <f t="shared" si="17"/>
        <v>2442</v>
      </c>
      <c r="G79" s="67">
        <v>2442</v>
      </c>
      <c r="H79" s="67">
        <v>0</v>
      </c>
      <c r="I79" s="67">
        <v>1170.5</v>
      </c>
      <c r="J79" s="67">
        <f t="shared" si="18"/>
        <v>1068.1</v>
      </c>
      <c r="K79" s="68">
        <v>1068.1</v>
      </c>
      <c r="L79" s="68">
        <v>0</v>
      </c>
      <c r="M79" s="21">
        <f t="shared" si="12"/>
        <v>91.25160187953864</v>
      </c>
      <c r="N79" s="70">
        <f t="shared" si="13"/>
        <v>-102.40000000000009</v>
      </c>
    </row>
    <row r="80" spans="1:14" s="47" customFormat="1" ht="75" customHeight="1">
      <c r="A80" s="168" t="s">
        <v>77</v>
      </c>
      <c r="B80" s="62" t="s">
        <v>78</v>
      </c>
      <c r="C80" s="68">
        <f>D80+E80</f>
        <v>50</v>
      </c>
      <c r="D80" s="67">
        <v>50</v>
      </c>
      <c r="E80" s="67">
        <v>0</v>
      </c>
      <c r="F80" s="68">
        <f t="shared" si="17"/>
        <v>50</v>
      </c>
      <c r="G80" s="67">
        <v>50</v>
      </c>
      <c r="H80" s="67">
        <v>0</v>
      </c>
      <c r="I80" s="67">
        <v>20.7</v>
      </c>
      <c r="J80" s="67">
        <v>0</v>
      </c>
      <c r="K80" s="68">
        <v>0</v>
      </c>
      <c r="L80" s="68">
        <v>0</v>
      </c>
      <c r="M80" s="21">
        <f>SUM(K80/I80*100)</f>
        <v>0</v>
      </c>
      <c r="N80" s="70">
        <f>K80-I80</f>
        <v>-20.7</v>
      </c>
    </row>
    <row r="81" spans="1:14" s="47" customFormat="1" ht="105.75" customHeight="1">
      <c r="A81" s="168" t="s">
        <v>79</v>
      </c>
      <c r="B81" s="102" t="s">
        <v>80</v>
      </c>
      <c r="C81" s="68">
        <f>D81+E81</f>
        <v>4</v>
      </c>
      <c r="D81" s="67">
        <v>4</v>
      </c>
      <c r="E81" s="67">
        <v>0</v>
      </c>
      <c r="F81" s="68">
        <f t="shared" si="17"/>
        <v>4</v>
      </c>
      <c r="G81" s="67">
        <v>4</v>
      </c>
      <c r="H81" s="67">
        <v>0</v>
      </c>
      <c r="I81" s="67">
        <v>2</v>
      </c>
      <c r="J81" s="67">
        <f>K81+L81</f>
        <v>1.6</v>
      </c>
      <c r="K81" s="68">
        <v>1.6</v>
      </c>
      <c r="L81" s="68">
        <v>0</v>
      </c>
      <c r="M81" s="21">
        <f>SUM(K81/I81*100)</f>
        <v>80</v>
      </c>
      <c r="N81" s="70">
        <f>K81-I81</f>
        <v>-0.3999999999999999</v>
      </c>
    </row>
    <row r="82" spans="1:14" s="47" customFormat="1" ht="80.25" customHeight="1">
      <c r="A82" s="169" t="s">
        <v>44</v>
      </c>
      <c r="B82" s="114" t="s">
        <v>81</v>
      </c>
      <c r="C82" s="73">
        <f>D82+E82</f>
        <v>11599.7</v>
      </c>
      <c r="D82" s="73">
        <f>D83</f>
        <v>11132.5</v>
      </c>
      <c r="E82" s="73">
        <f>E83</f>
        <v>467.2</v>
      </c>
      <c r="F82" s="73">
        <f t="shared" si="17"/>
        <v>11653.9</v>
      </c>
      <c r="G82" s="73">
        <f>G83</f>
        <v>11186.3</v>
      </c>
      <c r="H82" s="73">
        <f>H83</f>
        <v>467.6</v>
      </c>
      <c r="I82" s="73">
        <f>I83</f>
        <v>5749.9</v>
      </c>
      <c r="J82" s="77">
        <f>K82+L82</f>
        <v>5572</v>
      </c>
      <c r="K82" s="73">
        <f>K83</f>
        <v>5405</v>
      </c>
      <c r="L82" s="73">
        <f>L83</f>
        <v>167</v>
      </c>
      <c r="M82" s="21">
        <f>SUM(K82/I82*100)</f>
        <v>94.0016348110402</v>
      </c>
      <c r="N82" s="70">
        <f>K82-I82</f>
        <v>-344.89999999999964</v>
      </c>
    </row>
    <row r="83" spans="1:14" s="47" customFormat="1" ht="95.25" customHeight="1">
      <c r="A83" s="168" t="s">
        <v>42</v>
      </c>
      <c r="B83" s="102" t="s">
        <v>82</v>
      </c>
      <c r="C83" s="68">
        <f>D83+E83</f>
        <v>11599.7</v>
      </c>
      <c r="D83" s="67">
        <v>11132.5</v>
      </c>
      <c r="E83" s="67">
        <v>467.2</v>
      </c>
      <c r="F83" s="68">
        <f t="shared" si="17"/>
        <v>11653.9</v>
      </c>
      <c r="G83" s="67">
        <v>11186.3</v>
      </c>
      <c r="H83" s="67">
        <v>467.6</v>
      </c>
      <c r="I83" s="67">
        <v>5749.9</v>
      </c>
      <c r="J83" s="67">
        <f>K83+L83</f>
        <v>5572</v>
      </c>
      <c r="K83" s="68">
        <v>5405</v>
      </c>
      <c r="L83" s="211">
        <v>167</v>
      </c>
      <c r="M83" s="21">
        <f>SUM(K83/I83*100)</f>
        <v>94.0016348110402</v>
      </c>
      <c r="N83" s="70">
        <f>K83-I83</f>
        <v>-344.89999999999964</v>
      </c>
    </row>
    <row r="84" spans="1:14" s="47" customFormat="1" ht="33.75" customHeight="1">
      <c r="A84" s="170" t="s">
        <v>45</v>
      </c>
      <c r="B84" s="106" t="s">
        <v>46</v>
      </c>
      <c r="C84" s="73">
        <f>D84</f>
        <v>72</v>
      </c>
      <c r="D84" s="77">
        <f>D85</f>
        <v>72</v>
      </c>
      <c r="E84" s="74">
        <v>0</v>
      </c>
      <c r="F84" s="73">
        <f t="shared" si="17"/>
        <v>44</v>
      </c>
      <c r="G84" s="77">
        <f>G85</f>
        <v>44</v>
      </c>
      <c r="H84" s="77">
        <f>H85</f>
        <v>0</v>
      </c>
      <c r="I84" s="77">
        <f>I85</f>
        <v>20.6</v>
      </c>
      <c r="J84" s="77">
        <f t="shared" si="18"/>
        <v>17.7</v>
      </c>
      <c r="K84" s="73">
        <f>K85</f>
        <v>17.7</v>
      </c>
      <c r="L84" s="74">
        <v>0</v>
      </c>
      <c r="M84" s="21">
        <f t="shared" si="12"/>
        <v>85.92233009708737</v>
      </c>
      <c r="N84" s="70">
        <f t="shared" si="13"/>
        <v>-2.900000000000002</v>
      </c>
    </row>
    <row r="85" spans="1:14" s="47" customFormat="1" ht="30.75" customHeight="1">
      <c r="A85" s="171" t="s">
        <v>48</v>
      </c>
      <c r="B85" s="62" t="s">
        <v>47</v>
      </c>
      <c r="C85" s="107">
        <f>D85+E85</f>
        <v>72</v>
      </c>
      <c r="D85" s="108">
        <v>72</v>
      </c>
      <c r="E85" s="64">
        <v>0</v>
      </c>
      <c r="F85" s="23">
        <f t="shared" si="17"/>
        <v>44</v>
      </c>
      <c r="G85" s="78">
        <v>44</v>
      </c>
      <c r="H85" s="64">
        <v>0</v>
      </c>
      <c r="I85" s="78">
        <v>20.6</v>
      </c>
      <c r="J85" s="84">
        <f t="shared" si="18"/>
        <v>17.7</v>
      </c>
      <c r="K85" s="23">
        <v>17.7</v>
      </c>
      <c r="L85" s="64">
        <v>0</v>
      </c>
      <c r="M85" s="21">
        <f t="shared" si="12"/>
        <v>85.92233009708737</v>
      </c>
      <c r="N85" s="70">
        <f t="shared" si="13"/>
        <v>-2.900000000000002</v>
      </c>
    </row>
    <row r="86" spans="1:14" s="47" customFormat="1" ht="42" customHeight="1">
      <c r="A86" s="170" t="s">
        <v>83</v>
      </c>
      <c r="B86" s="113" t="s">
        <v>49</v>
      </c>
      <c r="C86" s="73">
        <f>D86+E86</f>
        <v>9.5</v>
      </c>
      <c r="D86" s="77">
        <f>D87+D88</f>
        <v>9.5</v>
      </c>
      <c r="E86" s="73">
        <v>0</v>
      </c>
      <c r="F86" s="74">
        <f t="shared" si="17"/>
        <v>9.5</v>
      </c>
      <c r="G86" s="77">
        <f>G87+G88</f>
        <v>9.5</v>
      </c>
      <c r="H86" s="77">
        <f>H87+H88+H89</f>
        <v>0</v>
      </c>
      <c r="I86" s="77">
        <f>I87+I88</f>
        <v>6.5</v>
      </c>
      <c r="J86" s="87">
        <f t="shared" si="18"/>
        <v>6.5</v>
      </c>
      <c r="K86" s="77">
        <f>K87+K88</f>
        <v>6.5</v>
      </c>
      <c r="L86" s="77">
        <f>L87+L88+L89</f>
        <v>0</v>
      </c>
      <c r="M86" s="21">
        <f t="shared" si="12"/>
        <v>100</v>
      </c>
      <c r="N86" s="70">
        <f t="shared" si="13"/>
        <v>0</v>
      </c>
    </row>
    <row r="87" spans="1:14" s="47" customFormat="1" ht="69" customHeight="1">
      <c r="A87" s="171" t="s">
        <v>84</v>
      </c>
      <c r="B87" s="65" t="s">
        <v>50</v>
      </c>
      <c r="C87" s="23">
        <f>D87+E87</f>
        <v>4</v>
      </c>
      <c r="D87" s="35">
        <v>4</v>
      </c>
      <c r="E87" s="23">
        <v>0</v>
      </c>
      <c r="F87" s="64">
        <f t="shared" si="17"/>
        <v>4</v>
      </c>
      <c r="G87" s="35">
        <v>4</v>
      </c>
      <c r="H87" s="23">
        <v>0</v>
      </c>
      <c r="I87" s="35">
        <v>4</v>
      </c>
      <c r="J87" s="85">
        <f t="shared" si="18"/>
        <v>4</v>
      </c>
      <c r="K87" s="23">
        <v>4</v>
      </c>
      <c r="L87" s="64">
        <v>0</v>
      </c>
      <c r="M87" s="21">
        <f t="shared" si="12"/>
        <v>100</v>
      </c>
      <c r="N87" s="70">
        <f t="shared" si="13"/>
        <v>0</v>
      </c>
    </row>
    <row r="88" spans="1:14" s="47" customFormat="1" ht="32.25" customHeight="1">
      <c r="A88" s="171" t="s">
        <v>85</v>
      </c>
      <c r="B88" s="65" t="s">
        <v>51</v>
      </c>
      <c r="C88" s="23">
        <f>D88</f>
        <v>5.5</v>
      </c>
      <c r="D88" s="35">
        <v>5.5</v>
      </c>
      <c r="E88" s="23">
        <v>0</v>
      </c>
      <c r="F88" s="23">
        <f t="shared" si="17"/>
        <v>5.5</v>
      </c>
      <c r="G88" s="35">
        <v>5.5</v>
      </c>
      <c r="H88" s="64">
        <v>0</v>
      </c>
      <c r="I88" s="35">
        <v>2.5</v>
      </c>
      <c r="J88" s="84">
        <f t="shared" si="18"/>
        <v>2.5</v>
      </c>
      <c r="K88" s="64">
        <v>2.5</v>
      </c>
      <c r="L88" s="23">
        <v>0</v>
      </c>
      <c r="M88" s="21">
        <f t="shared" si="12"/>
        <v>100</v>
      </c>
      <c r="N88" s="70">
        <f t="shared" si="13"/>
        <v>0</v>
      </c>
    </row>
    <row r="89" spans="1:14" s="47" customFormat="1" ht="33.75" customHeight="1">
      <c r="A89" s="170" t="s">
        <v>52</v>
      </c>
      <c r="B89" s="112" t="s">
        <v>53</v>
      </c>
      <c r="C89" s="74">
        <f>D89</f>
        <v>12.6</v>
      </c>
      <c r="D89" s="77">
        <f>D90</f>
        <v>12.6</v>
      </c>
      <c r="E89" s="74">
        <v>0</v>
      </c>
      <c r="F89" s="74">
        <f t="shared" si="17"/>
        <v>12.6</v>
      </c>
      <c r="G89" s="77">
        <f>G90</f>
        <v>12.6</v>
      </c>
      <c r="H89" s="74">
        <v>0</v>
      </c>
      <c r="I89" s="77">
        <f>I90</f>
        <v>5</v>
      </c>
      <c r="J89" s="82">
        <f t="shared" si="18"/>
        <v>4.7</v>
      </c>
      <c r="K89" s="73">
        <f>K90</f>
        <v>4.7</v>
      </c>
      <c r="L89" s="73">
        <f>L90</f>
        <v>0</v>
      </c>
      <c r="M89" s="21">
        <f t="shared" si="12"/>
        <v>94</v>
      </c>
      <c r="N89" s="70">
        <f t="shared" si="13"/>
        <v>-0.2999999999999998</v>
      </c>
    </row>
    <row r="90" spans="1:14" s="47" customFormat="1" ht="80.25" customHeight="1">
      <c r="A90" s="172" t="s">
        <v>86</v>
      </c>
      <c r="B90" s="100" t="s">
        <v>54</v>
      </c>
      <c r="C90" s="68">
        <f aca="true" t="shared" si="20" ref="C90:C112">D90+E90</f>
        <v>12.6</v>
      </c>
      <c r="D90" s="68">
        <v>12.6</v>
      </c>
      <c r="E90" s="68">
        <f>E100</f>
        <v>0</v>
      </c>
      <c r="F90" s="79">
        <f t="shared" si="17"/>
        <v>12.6</v>
      </c>
      <c r="G90" s="68">
        <v>12.6</v>
      </c>
      <c r="H90" s="101">
        <f>H100</f>
        <v>0</v>
      </c>
      <c r="I90" s="68">
        <v>5</v>
      </c>
      <c r="J90" s="84">
        <f t="shared" si="18"/>
        <v>4.7</v>
      </c>
      <c r="K90" s="84">
        <v>4.7</v>
      </c>
      <c r="L90" s="84">
        <f>L100</f>
        <v>0</v>
      </c>
      <c r="M90" s="21">
        <f t="shared" si="12"/>
        <v>94</v>
      </c>
      <c r="N90" s="70">
        <f t="shared" si="13"/>
        <v>-0.2999999999999998</v>
      </c>
    </row>
    <row r="91" spans="1:14" s="47" customFormat="1" ht="33" hidden="1">
      <c r="A91" s="172"/>
      <c r="B91" s="100"/>
      <c r="C91" s="68"/>
      <c r="D91" s="68"/>
      <c r="E91" s="68"/>
      <c r="F91" s="79"/>
      <c r="G91" s="68"/>
      <c r="H91" s="101"/>
      <c r="I91" s="68"/>
      <c r="J91" s="84"/>
      <c r="K91" s="84"/>
      <c r="L91" s="84"/>
      <c r="M91" s="21"/>
      <c r="N91" s="70"/>
    </row>
    <row r="92" spans="1:14" s="47" customFormat="1" ht="33" hidden="1">
      <c r="A92" s="172"/>
      <c r="B92" s="100"/>
      <c r="C92" s="68"/>
      <c r="D92" s="68"/>
      <c r="E92" s="68"/>
      <c r="F92" s="79"/>
      <c r="G92" s="68"/>
      <c r="H92" s="101"/>
      <c r="I92" s="68"/>
      <c r="J92" s="84"/>
      <c r="K92" s="234" t="s">
        <v>27</v>
      </c>
      <c r="L92" s="234"/>
      <c r="M92" s="234"/>
      <c r="N92" s="79"/>
    </row>
    <row r="93" spans="1:14" s="47" customFormat="1" ht="103.5" customHeight="1">
      <c r="A93" s="172" t="s">
        <v>128</v>
      </c>
      <c r="B93" s="100" t="s">
        <v>129</v>
      </c>
      <c r="C93" s="68">
        <f>D93+E93</f>
        <v>0</v>
      </c>
      <c r="D93" s="68">
        <v>0</v>
      </c>
      <c r="E93" s="68">
        <v>0</v>
      </c>
      <c r="F93" s="79">
        <f>G93+H93</f>
        <v>28</v>
      </c>
      <c r="G93" s="68">
        <v>28</v>
      </c>
      <c r="H93" s="101">
        <v>0</v>
      </c>
      <c r="I93" s="68">
        <v>28</v>
      </c>
      <c r="J93" s="84">
        <f>K93+L93</f>
        <v>28</v>
      </c>
      <c r="K93" s="197">
        <v>28</v>
      </c>
      <c r="L93" s="197">
        <v>0</v>
      </c>
      <c r="M93" s="197"/>
      <c r="N93" s="79">
        <f>K93-J93</f>
        <v>0</v>
      </c>
    </row>
    <row r="94" spans="1:14" s="47" customFormat="1" ht="129.75" customHeight="1">
      <c r="A94" s="170" t="s">
        <v>87</v>
      </c>
      <c r="B94" s="198" t="s">
        <v>88</v>
      </c>
      <c r="C94" s="80">
        <f>D94+E94</f>
        <v>360.5</v>
      </c>
      <c r="D94" s="80">
        <v>360.5</v>
      </c>
      <c r="E94" s="80">
        <v>0</v>
      </c>
      <c r="F94" s="80">
        <f>G94+H94</f>
        <v>360.5</v>
      </c>
      <c r="G94" s="80">
        <v>360.5</v>
      </c>
      <c r="H94" s="81">
        <v>0</v>
      </c>
      <c r="I94" s="80">
        <v>187.2</v>
      </c>
      <c r="J94" s="82">
        <f>K94+L94</f>
        <v>171.6</v>
      </c>
      <c r="K94" s="82">
        <v>171.6</v>
      </c>
      <c r="L94" s="82">
        <v>0</v>
      </c>
      <c r="M94" s="21">
        <f aca="true" t="shared" si="21" ref="M94:M112">SUM(K94/I94*100)</f>
        <v>91.66666666666667</v>
      </c>
      <c r="N94" s="70">
        <f aca="true" t="shared" si="22" ref="N94:N112">K94-I94</f>
        <v>-15.599999999999994</v>
      </c>
    </row>
    <row r="95" spans="1:14" s="47" customFormat="1" ht="130.5" customHeight="1" hidden="1">
      <c r="A95" s="171"/>
      <c r="B95" s="199"/>
      <c r="C95" s="79"/>
      <c r="D95" s="79"/>
      <c r="E95" s="79"/>
      <c r="F95" s="79"/>
      <c r="G95" s="79"/>
      <c r="H95" s="101"/>
      <c r="I95" s="79"/>
      <c r="J95" s="84"/>
      <c r="K95" s="84"/>
      <c r="L95" s="84"/>
      <c r="M95" s="21" t="e">
        <f t="shared" si="21"/>
        <v>#DIV/0!</v>
      </c>
      <c r="N95" s="70">
        <f t="shared" si="22"/>
        <v>0</v>
      </c>
    </row>
    <row r="96" spans="1:14" s="47" customFormat="1" ht="33">
      <c r="A96" s="170" t="s">
        <v>89</v>
      </c>
      <c r="B96" s="198" t="s">
        <v>90</v>
      </c>
      <c r="C96" s="80">
        <f t="shared" si="20"/>
        <v>37.8</v>
      </c>
      <c r="D96" s="80">
        <v>37.8</v>
      </c>
      <c r="E96" s="80">
        <v>0</v>
      </c>
      <c r="F96" s="80">
        <f aca="true" t="shared" si="23" ref="F96:F112">G96+H96</f>
        <v>44.4</v>
      </c>
      <c r="G96" s="80">
        <v>37.8</v>
      </c>
      <c r="H96" s="81">
        <v>6.6</v>
      </c>
      <c r="I96" s="80">
        <v>37.8</v>
      </c>
      <c r="J96" s="82">
        <f t="shared" si="18"/>
        <v>14.2</v>
      </c>
      <c r="K96" s="82">
        <v>7.6</v>
      </c>
      <c r="L96" s="82">
        <v>6.6</v>
      </c>
      <c r="M96" s="21">
        <f t="shared" si="21"/>
        <v>20.105820105820108</v>
      </c>
      <c r="N96" s="70">
        <f t="shared" si="22"/>
        <v>-30.199999999999996</v>
      </c>
    </row>
    <row r="97" spans="1:14" s="47" customFormat="1" ht="66">
      <c r="A97" s="170" t="s">
        <v>130</v>
      </c>
      <c r="B97" s="198" t="s">
        <v>131</v>
      </c>
      <c r="C97" s="80">
        <v>0</v>
      </c>
      <c r="D97" s="80">
        <v>0</v>
      </c>
      <c r="E97" s="80">
        <v>0</v>
      </c>
      <c r="F97" s="80">
        <f>G97+H97</f>
        <v>1038.3</v>
      </c>
      <c r="G97" s="80">
        <v>0</v>
      </c>
      <c r="H97" s="81">
        <f>H98</f>
        <v>1038.3</v>
      </c>
      <c r="I97" s="80">
        <v>0</v>
      </c>
      <c r="J97" s="82">
        <v>0</v>
      </c>
      <c r="K97" s="82">
        <v>0</v>
      </c>
      <c r="L97" s="82">
        <v>0</v>
      </c>
      <c r="M97" s="21"/>
      <c r="N97" s="70"/>
    </row>
    <row r="98" spans="1:14" s="47" customFormat="1" ht="275.25" customHeight="1">
      <c r="A98" s="170" t="s">
        <v>132</v>
      </c>
      <c r="B98" s="198" t="s">
        <v>143</v>
      </c>
      <c r="C98" s="80">
        <v>0</v>
      </c>
      <c r="D98" s="80">
        <v>0</v>
      </c>
      <c r="E98" s="80">
        <v>0</v>
      </c>
      <c r="F98" s="80">
        <f>G98+H98</f>
        <v>1038.3</v>
      </c>
      <c r="G98" s="80">
        <v>0</v>
      </c>
      <c r="H98" s="81">
        <v>1038.3</v>
      </c>
      <c r="I98" s="80">
        <v>0</v>
      </c>
      <c r="J98" s="82">
        <v>0</v>
      </c>
      <c r="K98" s="82">
        <v>0</v>
      </c>
      <c r="L98" s="82">
        <v>0</v>
      </c>
      <c r="M98" s="21" t="e">
        <f>SUM(K98/I98*100)</f>
        <v>#DIV/0!</v>
      </c>
      <c r="N98" s="70">
        <f>K98-I98</f>
        <v>0</v>
      </c>
    </row>
    <row r="99" spans="1:14" s="47" customFormat="1" ht="269.25" customHeight="1">
      <c r="A99" s="170" t="s">
        <v>102</v>
      </c>
      <c r="B99" s="198" t="s">
        <v>103</v>
      </c>
      <c r="C99" s="80">
        <f t="shared" si="20"/>
        <v>1079.6</v>
      </c>
      <c r="D99" s="80">
        <v>1079.6</v>
      </c>
      <c r="E99" s="80">
        <v>0</v>
      </c>
      <c r="F99" s="80">
        <f t="shared" si="23"/>
        <v>1079.6</v>
      </c>
      <c r="G99" s="80">
        <v>1079.6</v>
      </c>
      <c r="H99" s="81">
        <v>0</v>
      </c>
      <c r="I99" s="80">
        <v>449.5</v>
      </c>
      <c r="J99" s="82">
        <f t="shared" si="18"/>
        <v>375.1</v>
      </c>
      <c r="K99" s="82">
        <v>375.1</v>
      </c>
      <c r="L99" s="82">
        <v>0</v>
      </c>
      <c r="M99" s="21">
        <f t="shared" si="21"/>
        <v>83.44827586206897</v>
      </c>
      <c r="N99" s="70">
        <f t="shared" si="22"/>
        <v>-74.39999999999998</v>
      </c>
    </row>
    <row r="100" spans="1:14" s="47" customFormat="1" ht="33.75" customHeight="1">
      <c r="A100" s="170" t="s">
        <v>104</v>
      </c>
      <c r="B100" s="200" t="s">
        <v>105</v>
      </c>
      <c r="C100" s="80">
        <f>C101</f>
        <v>557.1</v>
      </c>
      <c r="D100" s="81">
        <f>D101</f>
        <v>557.1</v>
      </c>
      <c r="E100" s="81">
        <f>E101</f>
        <v>0</v>
      </c>
      <c r="F100" s="82">
        <f t="shared" si="23"/>
        <v>557.1</v>
      </c>
      <c r="G100" s="80">
        <f>G101</f>
        <v>557.1</v>
      </c>
      <c r="H100" s="80">
        <f>H101</f>
        <v>0</v>
      </c>
      <c r="I100" s="80">
        <v>290.4</v>
      </c>
      <c r="J100" s="80">
        <f>L100+K100</f>
        <v>235.3</v>
      </c>
      <c r="K100" s="81">
        <v>235.3</v>
      </c>
      <c r="L100" s="81">
        <v>0</v>
      </c>
      <c r="M100" s="15">
        <f t="shared" si="21"/>
        <v>81.02617079889808</v>
      </c>
      <c r="N100" s="14">
        <f t="shared" si="22"/>
        <v>-55.099999999999966</v>
      </c>
    </row>
    <row r="101" spans="1:14" s="47" customFormat="1" ht="40.5" customHeight="1">
      <c r="A101" s="171" t="s">
        <v>106</v>
      </c>
      <c r="B101" s="199" t="s">
        <v>107</v>
      </c>
      <c r="C101" s="73">
        <f>D101+E101</f>
        <v>557.1</v>
      </c>
      <c r="D101" s="81">
        <f>120+437.1</f>
        <v>557.1</v>
      </c>
      <c r="E101" s="81">
        <v>0</v>
      </c>
      <c r="F101" s="77">
        <f t="shared" si="23"/>
        <v>557.1</v>
      </c>
      <c r="G101" s="73">
        <v>557.1</v>
      </c>
      <c r="H101" s="74">
        <v>0</v>
      </c>
      <c r="I101" s="73">
        <v>156.2</v>
      </c>
      <c r="J101" s="80">
        <f>L101+K101</f>
        <v>235.3</v>
      </c>
      <c r="K101" s="74">
        <v>235.3</v>
      </c>
      <c r="L101" s="74">
        <v>0</v>
      </c>
      <c r="M101" s="21">
        <f t="shared" si="21"/>
        <v>150.640204865557</v>
      </c>
      <c r="N101" s="70">
        <f t="shared" si="22"/>
        <v>79.10000000000002</v>
      </c>
    </row>
    <row r="102" spans="1:14" s="47" customFormat="1" ht="33.75" customHeight="1">
      <c r="A102" s="170" t="s">
        <v>55</v>
      </c>
      <c r="B102" s="122" t="s">
        <v>18</v>
      </c>
      <c r="C102" s="80">
        <f t="shared" si="20"/>
        <v>78.2</v>
      </c>
      <c r="D102" s="80">
        <f>D103</f>
        <v>78.2</v>
      </c>
      <c r="E102" s="80">
        <f>E103</f>
        <v>0</v>
      </c>
      <c r="F102" s="82">
        <f t="shared" si="23"/>
        <v>78.2</v>
      </c>
      <c r="G102" s="80">
        <f>G103</f>
        <v>78.2</v>
      </c>
      <c r="H102" s="81">
        <v>0</v>
      </c>
      <c r="I102" s="80">
        <f>I103</f>
        <v>13</v>
      </c>
      <c r="J102" s="80">
        <f>K102+L102</f>
        <v>13</v>
      </c>
      <c r="K102" s="81">
        <f>K103</f>
        <v>13</v>
      </c>
      <c r="L102" s="81">
        <f>L103</f>
        <v>0</v>
      </c>
      <c r="M102" s="15">
        <f t="shared" si="21"/>
        <v>100</v>
      </c>
      <c r="N102" s="14">
        <f t="shared" si="22"/>
        <v>0</v>
      </c>
    </row>
    <row r="103" spans="1:14" s="47" customFormat="1" ht="37.5" customHeight="1">
      <c r="A103" s="171" t="s">
        <v>91</v>
      </c>
      <c r="B103" s="121" t="s">
        <v>92</v>
      </c>
      <c r="C103" s="23">
        <f t="shared" si="20"/>
        <v>78.2</v>
      </c>
      <c r="D103" s="23">
        <v>78.2</v>
      </c>
      <c r="E103" s="66">
        <v>0</v>
      </c>
      <c r="F103" s="83">
        <f t="shared" si="23"/>
        <v>78.2</v>
      </c>
      <c r="G103" s="17">
        <v>78.2</v>
      </c>
      <c r="H103" s="17">
        <v>0</v>
      </c>
      <c r="I103" s="17">
        <v>13</v>
      </c>
      <c r="J103" s="79">
        <f aca="true" t="shared" si="24" ref="J103:J112">K103+L103</f>
        <v>13</v>
      </c>
      <c r="K103" s="64">
        <v>13</v>
      </c>
      <c r="L103" s="64">
        <v>0</v>
      </c>
      <c r="M103" s="21">
        <f t="shared" si="21"/>
        <v>100</v>
      </c>
      <c r="N103" s="70">
        <f t="shared" si="22"/>
        <v>0</v>
      </c>
    </row>
    <row r="104" spans="1:14" s="116" customFormat="1" ht="36.75" customHeight="1" thickBot="1">
      <c r="A104" s="185"/>
      <c r="B104" s="186"/>
      <c r="C104" s="187"/>
      <c r="D104" s="187"/>
      <c r="E104" s="188">
        <v>4</v>
      </c>
      <c r="F104" s="187"/>
      <c r="G104" s="189"/>
      <c r="H104" s="189"/>
      <c r="I104" s="189"/>
      <c r="J104" s="187"/>
      <c r="K104" s="190"/>
      <c r="L104" s="191" t="s">
        <v>27</v>
      </c>
      <c r="M104" s="187"/>
      <c r="N104" s="192"/>
    </row>
    <row r="105" spans="1:14" s="47" customFormat="1" ht="30.75" customHeight="1">
      <c r="A105" s="182">
        <v>1</v>
      </c>
      <c r="B105" s="193">
        <v>2</v>
      </c>
      <c r="C105" s="194">
        <v>3</v>
      </c>
      <c r="D105" s="194">
        <v>4</v>
      </c>
      <c r="E105" s="194">
        <v>5</v>
      </c>
      <c r="F105" s="194">
        <v>6</v>
      </c>
      <c r="G105" s="194">
        <v>7</v>
      </c>
      <c r="H105" s="195">
        <v>8</v>
      </c>
      <c r="I105" s="195">
        <v>9</v>
      </c>
      <c r="J105" s="195">
        <v>10</v>
      </c>
      <c r="K105" s="195">
        <v>11</v>
      </c>
      <c r="L105" s="196">
        <v>12</v>
      </c>
      <c r="M105" s="196">
        <v>13</v>
      </c>
      <c r="N105" s="196">
        <v>14</v>
      </c>
    </row>
    <row r="106" spans="1:14" s="47" customFormat="1" ht="33.75" customHeight="1">
      <c r="A106" s="170" t="s">
        <v>57</v>
      </c>
      <c r="B106" s="122" t="s">
        <v>43</v>
      </c>
      <c r="C106" s="80">
        <f t="shared" si="20"/>
        <v>36.6</v>
      </c>
      <c r="D106" s="80">
        <f>D107+D109</f>
        <v>36.6</v>
      </c>
      <c r="E106" s="80">
        <f>E107+E109</f>
        <v>0</v>
      </c>
      <c r="F106" s="82">
        <f t="shared" si="23"/>
        <v>36.6</v>
      </c>
      <c r="G106" s="80">
        <f>G107+G109</f>
        <v>36.6</v>
      </c>
      <c r="H106" s="80">
        <f>H107+H109</f>
        <v>0</v>
      </c>
      <c r="I106" s="80">
        <f>I107+I109</f>
        <v>23.9</v>
      </c>
      <c r="J106" s="82">
        <f>K106+L106</f>
        <v>23.9</v>
      </c>
      <c r="K106" s="80">
        <f>K107+K109</f>
        <v>23.9</v>
      </c>
      <c r="L106" s="80">
        <f>L107+L109</f>
        <v>0</v>
      </c>
      <c r="M106" s="15">
        <f t="shared" si="21"/>
        <v>100</v>
      </c>
      <c r="N106" s="14">
        <f t="shared" si="22"/>
        <v>0</v>
      </c>
    </row>
    <row r="107" spans="1:14" s="47" customFormat="1" ht="33.75" customHeight="1">
      <c r="A107" s="171" t="s">
        <v>58</v>
      </c>
      <c r="B107" s="121" t="s">
        <v>56</v>
      </c>
      <c r="C107" s="23">
        <f t="shared" si="20"/>
        <v>36.6</v>
      </c>
      <c r="D107" s="23">
        <f>D108</f>
        <v>36.6</v>
      </c>
      <c r="E107" s="23">
        <f>E108</f>
        <v>0</v>
      </c>
      <c r="F107" s="83">
        <f t="shared" si="23"/>
        <v>36.6</v>
      </c>
      <c r="G107" s="17">
        <v>36.6</v>
      </c>
      <c r="H107" s="66">
        <v>0</v>
      </c>
      <c r="I107" s="17">
        <f>I108</f>
        <v>23.9</v>
      </c>
      <c r="J107" s="79">
        <f t="shared" si="24"/>
        <v>23.9</v>
      </c>
      <c r="K107" s="64">
        <f>K108</f>
        <v>23.9</v>
      </c>
      <c r="L107" s="64">
        <f>L108</f>
        <v>0</v>
      </c>
      <c r="M107" s="21">
        <f t="shared" si="21"/>
        <v>100</v>
      </c>
      <c r="N107" s="70">
        <f t="shared" si="22"/>
        <v>0</v>
      </c>
    </row>
    <row r="108" spans="1:14" s="47" customFormat="1" ht="103.5" customHeight="1">
      <c r="A108" s="171" t="s">
        <v>59</v>
      </c>
      <c r="B108" s="121" t="s">
        <v>66</v>
      </c>
      <c r="C108" s="23">
        <f t="shared" si="20"/>
        <v>36.6</v>
      </c>
      <c r="D108" s="23">
        <v>36.6</v>
      </c>
      <c r="E108" s="64">
        <v>0</v>
      </c>
      <c r="F108" s="35">
        <f t="shared" si="23"/>
        <v>36.6</v>
      </c>
      <c r="G108" s="23">
        <v>36.6</v>
      </c>
      <c r="H108" s="64">
        <v>0</v>
      </c>
      <c r="I108" s="23">
        <v>23.9</v>
      </c>
      <c r="J108" s="68">
        <f t="shared" si="24"/>
        <v>23.9</v>
      </c>
      <c r="K108" s="64">
        <v>23.9</v>
      </c>
      <c r="L108" s="64"/>
      <c r="M108" s="21">
        <f t="shared" si="21"/>
        <v>100</v>
      </c>
      <c r="N108" s="70">
        <f t="shared" si="22"/>
        <v>0</v>
      </c>
    </row>
    <row r="109" spans="1:14" s="47" customFormat="1" ht="33.75" customHeight="1" hidden="1">
      <c r="A109" s="171" t="s">
        <v>63</v>
      </c>
      <c r="B109" s="121" t="s">
        <v>62</v>
      </c>
      <c r="C109" s="23">
        <f t="shared" si="20"/>
        <v>0</v>
      </c>
      <c r="D109" s="23">
        <f>D110</f>
        <v>0</v>
      </c>
      <c r="E109" s="23">
        <f>E110</f>
        <v>0</v>
      </c>
      <c r="F109" s="83">
        <f t="shared" si="23"/>
        <v>0</v>
      </c>
      <c r="G109" s="17">
        <f>G110</f>
        <v>0</v>
      </c>
      <c r="H109" s="66">
        <f>H110</f>
        <v>0</v>
      </c>
      <c r="I109" s="17">
        <f>I110</f>
        <v>0</v>
      </c>
      <c r="J109" s="79">
        <f t="shared" si="24"/>
        <v>0</v>
      </c>
      <c r="K109" s="83">
        <f>K110</f>
        <v>0</v>
      </c>
      <c r="L109" s="83">
        <f>L110</f>
        <v>0</v>
      </c>
      <c r="M109" s="21" t="e">
        <f t="shared" si="21"/>
        <v>#DIV/0!</v>
      </c>
      <c r="N109" s="70">
        <f t="shared" si="22"/>
        <v>0</v>
      </c>
    </row>
    <row r="110" spans="1:14" s="47" customFormat="1" ht="63" customHeight="1" hidden="1" thickBot="1">
      <c r="A110" s="171" t="s">
        <v>64</v>
      </c>
      <c r="B110" s="121" t="s">
        <v>65</v>
      </c>
      <c r="C110" s="23">
        <f t="shared" si="20"/>
        <v>0</v>
      </c>
      <c r="D110" s="23"/>
      <c r="E110" s="64"/>
      <c r="F110" s="35">
        <f t="shared" si="23"/>
        <v>0</v>
      </c>
      <c r="G110" s="23"/>
      <c r="H110" s="64"/>
      <c r="I110" s="23"/>
      <c r="J110" s="79">
        <f t="shared" si="24"/>
        <v>0</v>
      </c>
      <c r="K110" s="64"/>
      <c r="L110" s="64"/>
      <c r="M110" s="21" t="e">
        <f t="shared" si="21"/>
        <v>#DIV/0!</v>
      </c>
      <c r="N110" s="70">
        <f t="shared" si="22"/>
        <v>0</v>
      </c>
    </row>
    <row r="111" spans="1:14" s="47" customFormat="1" ht="33.75" customHeight="1">
      <c r="A111" s="170" t="s">
        <v>60</v>
      </c>
      <c r="B111" s="201" t="s">
        <v>3</v>
      </c>
      <c r="C111" s="73">
        <f t="shared" si="20"/>
        <v>1917.2</v>
      </c>
      <c r="D111" s="73">
        <f>D112</f>
        <v>1917.2</v>
      </c>
      <c r="E111" s="73">
        <f>E112</f>
        <v>0</v>
      </c>
      <c r="F111" s="82">
        <f t="shared" si="23"/>
        <v>1930.5</v>
      </c>
      <c r="G111" s="80">
        <f>G112</f>
        <v>1928.3</v>
      </c>
      <c r="H111" s="80">
        <f>H112+H113</f>
        <v>2.2</v>
      </c>
      <c r="I111" s="80">
        <f>I112</f>
        <v>1586.6</v>
      </c>
      <c r="J111" s="80">
        <f t="shared" si="24"/>
        <v>741.7</v>
      </c>
      <c r="K111" s="74">
        <f>K112</f>
        <v>741.7</v>
      </c>
      <c r="L111" s="74">
        <f>L112</f>
        <v>0</v>
      </c>
      <c r="M111" s="21">
        <f t="shared" si="21"/>
        <v>46.74776251102988</v>
      </c>
      <c r="N111" s="70">
        <f t="shared" si="22"/>
        <v>-844.8999999999999</v>
      </c>
    </row>
    <row r="112" spans="1:14" s="47" customFormat="1" ht="33.75" customHeight="1">
      <c r="A112" s="171" t="s">
        <v>93</v>
      </c>
      <c r="B112" s="121" t="s">
        <v>94</v>
      </c>
      <c r="C112" s="23">
        <f t="shared" si="20"/>
        <v>1917.2</v>
      </c>
      <c r="D112" s="23">
        <v>1917.2</v>
      </c>
      <c r="E112" s="66">
        <v>0</v>
      </c>
      <c r="F112" s="35">
        <f t="shared" si="23"/>
        <v>1928.3</v>
      </c>
      <c r="G112" s="23">
        <v>1928.3</v>
      </c>
      <c r="H112" s="64">
        <v>0</v>
      </c>
      <c r="I112" s="23">
        <v>1586.6</v>
      </c>
      <c r="J112" s="79">
        <f t="shared" si="24"/>
        <v>741.7</v>
      </c>
      <c r="K112" s="64">
        <v>741.7</v>
      </c>
      <c r="L112" s="64">
        <v>0</v>
      </c>
      <c r="M112" s="21">
        <f t="shared" si="21"/>
        <v>46.74776251102988</v>
      </c>
      <c r="N112" s="70">
        <f t="shared" si="22"/>
        <v>-844.8999999999999</v>
      </c>
    </row>
    <row r="113" spans="1:14" s="47" customFormat="1" ht="33.75" customHeight="1">
      <c r="A113" s="171" t="s">
        <v>133</v>
      </c>
      <c r="B113" s="121" t="s">
        <v>134</v>
      </c>
      <c r="C113" s="23">
        <v>0</v>
      </c>
      <c r="D113" s="23">
        <v>0</v>
      </c>
      <c r="E113" s="66">
        <v>0</v>
      </c>
      <c r="F113" s="35">
        <f>G113+H113</f>
        <v>2.2</v>
      </c>
      <c r="G113" s="23">
        <v>0</v>
      </c>
      <c r="H113" s="64">
        <v>2.2</v>
      </c>
      <c r="I113" s="23">
        <v>0</v>
      </c>
      <c r="J113" s="79">
        <v>0</v>
      </c>
      <c r="K113" s="64">
        <v>0</v>
      </c>
      <c r="L113" s="64">
        <v>0</v>
      </c>
      <c r="M113" s="21" t="e">
        <f aca="true" t="shared" si="25" ref="M113:M118">SUM(K113/I113*100)</f>
        <v>#DIV/0!</v>
      </c>
      <c r="N113" s="70">
        <f aca="true" t="shared" si="26" ref="N113:N118">K113-I113</f>
        <v>0</v>
      </c>
    </row>
    <row r="114" spans="1:14" s="9" customFormat="1" ht="33.75" customHeight="1">
      <c r="A114" s="204" t="s">
        <v>135</v>
      </c>
      <c r="B114" s="205" t="s">
        <v>136</v>
      </c>
      <c r="C114" s="17">
        <f>C115+C115+C116</f>
        <v>0</v>
      </c>
      <c r="D114" s="17">
        <v>0</v>
      </c>
      <c r="E114" s="66">
        <v>0</v>
      </c>
      <c r="F114" s="83">
        <f>G114+H114</f>
        <v>83.7</v>
      </c>
      <c r="G114" s="17">
        <v>0</v>
      </c>
      <c r="H114" s="66">
        <f>H115</f>
        <v>83.7</v>
      </c>
      <c r="I114" s="17">
        <v>0</v>
      </c>
      <c r="J114" s="79">
        <f>K114+L114</f>
        <v>44.8</v>
      </c>
      <c r="K114" s="66">
        <v>0</v>
      </c>
      <c r="L114" s="66">
        <f>L115</f>
        <v>44.8</v>
      </c>
      <c r="M114" s="21" t="e">
        <f t="shared" si="25"/>
        <v>#DIV/0!</v>
      </c>
      <c r="N114" s="70">
        <f t="shared" si="26"/>
        <v>0</v>
      </c>
    </row>
    <row r="115" spans="1:14" s="47" customFormat="1" ht="33.75" customHeight="1">
      <c r="A115" s="171" t="s">
        <v>137</v>
      </c>
      <c r="B115" s="121" t="s">
        <v>138</v>
      </c>
      <c r="C115" s="23"/>
      <c r="D115" s="23">
        <v>0</v>
      </c>
      <c r="E115" s="66">
        <v>0</v>
      </c>
      <c r="F115" s="35">
        <f>G115+H115</f>
        <v>83.7</v>
      </c>
      <c r="G115" s="23">
        <v>0</v>
      </c>
      <c r="H115" s="64">
        <f>H116</f>
        <v>83.7</v>
      </c>
      <c r="I115" s="23">
        <v>0</v>
      </c>
      <c r="J115" s="79">
        <f>K115+L115</f>
        <v>44.8</v>
      </c>
      <c r="K115" s="64">
        <v>0</v>
      </c>
      <c r="L115" s="64">
        <f>L116</f>
        <v>44.8</v>
      </c>
      <c r="M115" s="21" t="e">
        <f t="shared" si="25"/>
        <v>#DIV/0!</v>
      </c>
      <c r="N115" s="70">
        <f t="shared" si="26"/>
        <v>0</v>
      </c>
    </row>
    <row r="116" spans="1:14" s="47" customFormat="1" ht="33.75" customHeight="1">
      <c r="A116" s="171" t="s">
        <v>139</v>
      </c>
      <c r="B116" s="121" t="s">
        <v>140</v>
      </c>
      <c r="C116" s="23">
        <v>0</v>
      </c>
      <c r="D116" s="23">
        <v>0</v>
      </c>
      <c r="E116" s="66">
        <v>0</v>
      </c>
      <c r="F116" s="35">
        <f>G116+H116</f>
        <v>83.7</v>
      </c>
      <c r="G116" s="23">
        <v>0</v>
      </c>
      <c r="H116" s="64">
        <f>H117</f>
        <v>83.7</v>
      </c>
      <c r="I116" s="23">
        <v>0</v>
      </c>
      <c r="J116" s="79">
        <f>K116+L116</f>
        <v>44.8</v>
      </c>
      <c r="K116" s="64">
        <v>0</v>
      </c>
      <c r="L116" s="64">
        <f>L117</f>
        <v>44.8</v>
      </c>
      <c r="M116" s="21" t="e">
        <f t="shared" si="25"/>
        <v>#DIV/0!</v>
      </c>
      <c r="N116" s="70">
        <f t="shared" si="26"/>
        <v>0</v>
      </c>
    </row>
    <row r="117" spans="1:14" s="47" customFormat="1" ht="63.75" customHeight="1">
      <c r="A117" s="171" t="s">
        <v>141</v>
      </c>
      <c r="B117" s="121" t="s">
        <v>142</v>
      </c>
      <c r="C117" s="23">
        <v>0</v>
      </c>
      <c r="D117" s="23">
        <v>0</v>
      </c>
      <c r="E117" s="66">
        <v>0</v>
      </c>
      <c r="F117" s="35">
        <f>G117+H117</f>
        <v>83.7</v>
      </c>
      <c r="G117" s="23">
        <v>0</v>
      </c>
      <c r="H117" s="64">
        <v>83.7</v>
      </c>
      <c r="I117" s="23">
        <v>0</v>
      </c>
      <c r="J117" s="79">
        <f>K117+L117</f>
        <v>44.8</v>
      </c>
      <c r="K117" s="64">
        <v>0</v>
      </c>
      <c r="L117" s="64">
        <v>44.8</v>
      </c>
      <c r="M117" s="21" t="e">
        <f t="shared" si="25"/>
        <v>#DIV/0!</v>
      </c>
      <c r="N117" s="70">
        <f t="shared" si="26"/>
        <v>0</v>
      </c>
    </row>
    <row r="118" spans="1:14" s="9" customFormat="1" ht="33">
      <c r="A118" s="202"/>
      <c r="B118" s="203" t="s">
        <v>4</v>
      </c>
      <c r="C118" s="86">
        <f>D118+E118</f>
        <v>273035.30000000005</v>
      </c>
      <c r="D118" s="86">
        <f>D53+D57+D58+D102+D106+D111</f>
        <v>272504.4</v>
      </c>
      <c r="E118" s="86">
        <f>E53+E57+E58+E102+E106+E111</f>
        <v>530.9</v>
      </c>
      <c r="F118" s="86">
        <f>F53+F57+F58+F102+F106+F111+F114</f>
        <v>275428.6</v>
      </c>
      <c r="G118" s="86">
        <f>G53+G57+G58+G102+G106+G111</f>
        <v>272681.5</v>
      </c>
      <c r="H118" s="86">
        <f>H53+H58+H102+H106+H111+H114</f>
        <v>2747.0999999999995</v>
      </c>
      <c r="I118" s="86">
        <f>I53+I57+I58+I93+I102+I106+I111</f>
        <v>175150.7</v>
      </c>
      <c r="J118" s="86">
        <f>K118+L118</f>
        <v>169023.4</v>
      </c>
      <c r="K118" s="86">
        <f>K53+K57+K58+K93+K102+K106+K111</f>
        <v>168625</v>
      </c>
      <c r="L118" s="86">
        <f>L53+L57+L58+L102+L106+L111+L114</f>
        <v>398.40000000000003</v>
      </c>
      <c r="M118" s="86">
        <f t="shared" si="25"/>
        <v>96.2742369856358</v>
      </c>
      <c r="N118" s="86">
        <f t="shared" si="26"/>
        <v>-6525.700000000012</v>
      </c>
    </row>
    <row r="119" spans="1:14" s="47" customFormat="1" ht="33" hidden="1">
      <c r="A119" s="173"/>
      <c r="B119" s="110"/>
      <c r="C119" s="111"/>
      <c r="D119" s="111"/>
      <c r="E119" s="111"/>
      <c r="F119" s="111"/>
      <c r="G119" s="111"/>
      <c r="H119" s="111"/>
      <c r="I119" s="210">
        <v>398.4</v>
      </c>
      <c r="J119" s="111"/>
      <c r="K119" s="111"/>
      <c r="L119" s="111"/>
      <c r="M119" s="111"/>
      <c r="N119" s="111"/>
    </row>
    <row r="120" spans="1:14" s="47" customFormat="1" ht="33">
      <c r="A120" s="173"/>
      <c r="B120" s="110"/>
      <c r="C120" s="111"/>
      <c r="D120" s="111"/>
      <c r="E120" s="111"/>
      <c r="F120" s="111"/>
      <c r="G120" s="111"/>
      <c r="H120" s="111"/>
      <c r="I120" s="210"/>
      <c r="J120" s="111"/>
      <c r="K120" s="111"/>
      <c r="L120" s="111"/>
      <c r="M120" s="111"/>
      <c r="N120" s="111"/>
    </row>
    <row r="121" spans="1:11" s="223" customFormat="1" ht="40.5" customHeight="1">
      <c r="A121" s="241" t="s">
        <v>161</v>
      </c>
      <c r="B121" s="241"/>
      <c r="I121" s="222"/>
      <c r="K121" s="223" t="s">
        <v>154</v>
      </c>
    </row>
    <row r="122" spans="1:26" s="214" customFormat="1" ht="70.5" customHeight="1">
      <c r="A122" s="224" t="s">
        <v>157</v>
      </c>
      <c r="B122" s="224"/>
      <c r="C122" s="224"/>
      <c r="D122" s="224"/>
      <c r="E122" s="224"/>
      <c r="F122" s="212"/>
      <c r="G122" s="212"/>
      <c r="H122" s="212"/>
      <c r="I122" s="221"/>
      <c r="J122" s="221"/>
      <c r="K122" s="225" t="s">
        <v>156</v>
      </c>
      <c r="L122" s="225"/>
      <c r="M122" s="225"/>
      <c r="N122" s="213"/>
      <c r="O122" s="213"/>
      <c r="P122" s="213"/>
      <c r="Q122" s="213"/>
      <c r="R122" s="213"/>
      <c r="S122" s="213"/>
      <c r="T122" s="213"/>
      <c r="U122" s="213"/>
      <c r="V122" s="213"/>
      <c r="W122" s="213"/>
      <c r="X122" s="213"/>
      <c r="Y122" s="213"/>
      <c r="Z122" s="213"/>
    </row>
    <row r="123" spans="1:26" s="214" customFormat="1" ht="45.75" customHeight="1">
      <c r="A123" s="252" t="s">
        <v>158</v>
      </c>
      <c r="B123" s="252"/>
      <c r="C123" s="252"/>
      <c r="D123" s="252"/>
      <c r="E123" s="252"/>
      <c r="F123" s="252"/>
      <c r="G123" s="252"/>
      <c r="H123" s="252"/>
      <c r="I123" s="252"/>
      <c r="J123" s="252"/>
      <c r="K123" s="252"/>
      <c r="L123" s="252"/>
      <c r="M123" s="252"/>
      <c r="N123" s="213"/>
      <c r="O123" s="213"/>
      <c r="P123" s="213"/>
      <c r="Q123" s="213"/>
      <c r="R123" s="213"/>
      <c r="S123" s="213"/>
      <c r="T123" s="213"/>
      <c r="U123" s="213"/>
      <c r="V123" s="213"/>
      <c r="W123" s="213"/>
      <c r="X123" s="213"/>
      <c r="Y123" s="213"/>
      <c r="Z123" s="213"/>
    </row>
    <row r="124" spans="1:26" s="214" customFormat="1" ht="34.5" customHeight="1">
      <c r="A124" s="252" t="s">
        <v>159</v>
      </c>
      <c r="B124" s="252"/>
      <c r="C124" s="252"/>
      <c r="D124" s="252"/>
      <c r="E124" s="252"/>
      <c r="F124" s="252"/>
      <c r="G124" s="216"/>
      <c r="H124" s="216"/>
      <c r="I124" s="216"/>
      <c r="J124" s="216"/>
      <c r="K124" s="252" t="s">
        <v>160</v>
      </c>
      <c r="L124" s="252"/>
      <c r="M124" s="252"/>
      <c r="N124" s="213"/>
      <c r="O124" s="213"/>
      <c r="P124" s="213"/>
      <c r="Q124" s="213"/>
      <c r="R124" s="213"/>
      <c r="S124" s="213"/>
      <c r="T124" s="213"/>
      <c r="U124" s="213"/>
      <c r="V124" s="213"/>
      <c r="W124" s="213"/>
      <c r="X124" s="213"/>
      <c r="Y124" s="213"/>
      <c r="Z124" s="213"/>
    </row>
    <row r="125" spans="1:10" s="10" customFormat="1" ht="40.5" customHeight="1">
      <c r="A125" s="175"/>
      <c r="B125" s="44" t="s">
        <v>109</v>
      </c>
      <c r="C125" s="44"/>
      <c r="D125" s="44"/>
      <c r="E125" s="44"/>
      <c r="F125" s="44"/>
      <c r="G125" s="44"/>
      <c r="H125" s="44"/>
      <c r="I125" s="44"/>
      <c r="J125" s="44"/>
    </row>
    <row r="126" spans="1:14" s="10" customFormat="1" ht="40.5" customHeight="1">
      <c r="A126" s="175"/>
      <c r="B126" s="44" t="s">
        <v>153</v>
      </c>
      <c r="C126" s="123"/>
      <c r="D126" s="123"/>
      <c r="E126" s="123"/>
      <c r="F126" s="123"/>
      <c r="G126" s="123"/>
      <c r="H126" s="123"/>
      <c r="J126" s="123" t="s">
        <v>154</v>
      </c>
      <c r="K126" s="124"/>
      <c r="L126" s="124"/>
      <c r="M126" s="124"/>
      <c r="N126" s="124"/>
    </row>
    <row r="127" spans="1:10" s="10" customFormat="1" ht="40.5" customHeight="1">
      <c r="A127" s="175"/>
      <c r="B127" s="43"/>
      <c r="C127" s="44"/>
      <c r="D127" s="44"/>
      <c r="E127" s="44"/>
      <c r="F127" s="44"/>
      <c r="G127" s="44"/>
      <c r="H127" s="44"/>
      <c r="I127" s="44"/>
      <c r="J127" s="44"/>
    </row>
    <row r="128" spans="1:10" s="10" customFormat="1" ht="40.5" customHeight="1">
      <c r="A128" s="175"/>
      <c r="B128" s="43"/>
      <c r="C128" s="44"/>
      <c r="D128" s="44"/>
      <c r="E128" s="44"/>
      <c r="F128" s="44"/>
      <c r="G128" s="44"/>
      <c r="H128" s="44"/>
      <c r="I128" s="44"/>
      <c r="J128" s="44"/>
    </row>
    <row r="129" spans="1:11" ht="36.75">
      <c r="A129" s="174"/>
      <c r="C129" s="43"/>
      <c r="D129" s="43"/>
      <c r="E129" s="43"/>
      <c r="F129" s="43"/>
      <c r="G129" s="43"/>
      <c r="H129" s="43"/>
      <c r="I129" s="43"/>
      <c r="J129" s="43"/>
      <c r="K129" s="47"/>
    </row>
    <row r="130" spans="1:10" s="12" customFormat="1" ht="40.5" customHeight="1">
      <c r="A130" s="176"/>
      <c r="B130"/>
      <c r="C130" s="43"/>
      <c r="D130" s="43"/>
      <c r="E130" s="43"/>
      <c r="F130" s="43"/>
      <c r="G130" s="43"/>
      <c r="H130" s="43"/>
      <c r="I130" s="43"/>
      <c r="J130" s="43"/>
    </row>
    <row r="131" spans="1:11" ht="15">
      <c r="A131" s="174"/>
      <c r="G131" s="47"/>
      <c r="H131" s="47"/>
      <c r="I131" s="47"/>
      <c r="J131" s="47"/>
      <c r="K131" s="47"/>
    </row>
    <row r="132" spans="1:11" ht="15">
      <c r="A132" s="174"/>
      <c r="G132" s="47"/>
      <c r="H132" s="47"/>
      <c r="I132" s="47"/>
      <c r="J132" s="47"/>
      <c r="K132" s="47"/>
    </row>
    <row r="133" spans="1:11" ht="15">
      <c r="A133" s="174"/>
      <c r="G133" s="47"/>
      <c r="H133" s="47"/>
      <c r="I133" s="47"/>
      <c r="J133" s="47"/>
      <c r="K133" s="47"/>
    </row>
    <row r="134" spans="1:11" ht="15">
      <c r="A134" s="174"/>
      <c r="G134" s="47"/>
      <c r="H134" s="47"/>
      <c r="I134" s="47"/>
      <c r="J134" s="47"/>
      <c r="K134" s="47"/>
    </row>
    <row r="135" spans="1:11" ht="15">
      <c r="A135" s="174"/>
      <c r="G135" s="47"/>
      <c r="H135" s="47"/>
      <c r="I135" s="47"/>
      <c r="J135" s="47"/>
      <c r="K135" s="47"/>
    </row>
    <row r="136" spans="1:11" ht="15">
      <c r="A136" s="174"/>
      <c r="G136" s="47"/>
      <c r="H136" s="47"/>
      <c r="I136" s="47"/>
      <c r="J136" s="47"/>
      <c r="K136" s="47"/>
    </row>
    <row r="137" spans="1:11" ht="15">
      <c r="A137" s="174"/>
      <c r="G137" s="47"/>
      <c r="H137" s="47"/>
      <c r="I137" s="47"/>
      <c r="J137" s="47"/>
      <c r="K137" s="47"/>
    </row>
    <row r="138" spans="1:11" ht="15">
      <c r="A138" s="174"/>
      <c r="G138" s="47"/>
      <c r="H138" s="47"/>
      <c r="I138" s="47"/>
      <c r="J138" s="47"/>
      <c r="K138" s="47"/>
    </row>
    <row r="139" spans="1:11" ht="15">
      <c r="A139" s="174"/>
      <c r="G139" s="47"/>
      <c r="H139" s="47"/>
      <c r="I139" s="47"/>
      <c r="J139" s="47"/>
      <c r="K139" s="47"/>
    </row>
    <row r="140" spans="1:11" ht="15">
      <c r="A140" s="174"/>
      <c r="G140" s="47"/>
      <c r="H140" s="47"/>
      <c r="I140" s="47"/>
      <c r="J140" s="47"/>
      <c r="K140" s="47"/>
    </row>
    <row r="141" spans="1:11" ht="15">
      <c r="A141" s="174"/>
      <c r="G141" s="47"/>
      <c r="H141" s="47"/>
      <c r="I141" s="47"/>
      <c r="J141" s="47"/>
      <c r="K141" s="47"/>
    </row>
    <row r="142" spans="1:11" ht="15">
      <c r="A142" s="174"/>
      <c r="G142" s="47"/>
      <c r="H142" s="47"/>
      <c r="I142" s="47"/>
      <c r="J142" s="47"/>
      <c r="K142" s="47"/>
    </row>
    <row r="143" spans="1:11" ht="15">
      <c r="A143" s="174"/>
      <c r="G143" s="47"/>
      <c r="H143" s="47"/>
      <c r="I143" s="47"/>
      <c r="J143" s="47"/>
      <c r="K143" s="47"/>
    </row>
    <row r="144" spans="1:11" ht="15">
      <c r="A144" s="174"/>
      <c r="G144" s="47"/>
      <c r="H144" s="47"/>
      <c r="I144" s="47"/>
      <c r="J144" s="47"/>
      <c r="K144" s="47"/>
    </row>
    <row r="145" spans="1:11" ht="15">
      <c r="A145" s="174"/>
      <c r="G145" s="47"/>
      <c r="H145" s="47"/>
      <c r="I145" s="47"/>
      <c r="J145" s="47"/>
      <c r="K145" s="47"/>
    </row>
    <row r="146" spans="1:11" ht="15">
      <c r="A146" s="174"/>
      <c r="G146" s="47"/>
      <c r="H146" s="47"/>
      <c r="I146" s="47"/>
      <c r="J146" s="47"/>
      <c r="K146" s="47"/>
    </row>
    <row r="147" spans="1:11" ht="15">
      <c r="A147" s="174"/>
      <c r="G147" s="47"/>
      <c r="H147" s="47"/>
      <c r="I147" s="47"/>
      <c r="J147" s="47"/>
      <c r="K147" s="47"/>
    </row>
    <row r="148" spans="1:11" ht="15">
      <c r="A148" s="174"/>
      <c r="G148" s="47"/>
      <c r="H148" s="47"/>
      <c r="I148" s="47"/>
      <c r="J148" s="47"/>
      <c r="K148" s="47"/>
    </row>
    <row r="149" spans="1:11" ht="15">
      <c r="A149" s="174"/>
      <c r="G149" s="47"/>
      <c r="H149" s="47"/>
      <c r="I149" s="47"/>
      <c r="J149" s="47"/>
      <c r="K149" s="47"/>
    </row>
    <row r="150" spans="1:11" ht="15">
      <c r="A150" s="174"/>
      <c r="G150" s="47"/>
      <c r="H150" s="47"/>
      <c r="I150" s="47"/>
      <c r="J150" s="47"/>
      <c r="K150" s="47"/>
    </row>
    <row r="151" spans="1:11" ht="15">
      <c r="A151" s="174"/>
      <c r="G151" s="47"/>
      <c r="H151" s="47"/>
      <c r="I151" s="47"/>
      <c r="J151" s="47"/>
      <c r="K151" s="47"/>
    </row>
    <row r="152" spans="1:11" ht="15.75">
      <c r="A152" s="174"/>
      <c r="B152" s="6"/>
      <c r="G152" s="47"/>
      <c r="H152" s="47"/>
      <c r="I152" s="47"/>
      <c r="J152" s="47"/>
      <c r="K152" s="47"/>
    </row>
    <row r="153" spans="2:11" ht="15.75">
      <c r="B153" s="6"/>
      <c r="G153" s="47"/>
      <c r="H153" s="47"/>
      <c r="I153" s="47"/>
      <c r="J153" s="47"/>
      <c r="K153" s="47"/>
    </row>
    <row r="154" spans="4:15" s="13" customFormat="1" ht="15.75">
      <c r="D154" s="6"/>
      <c r="E154" s="6"/>
      <c r="F154" s="6"/>
      <c r="G154" s="6"/>
      <c r="H154" s="6"/>
      <c r="I154" s="6"/>
      <c r="J154" s="6"/>
      <c r="K154" s="6"/>
      <c r="L154" s="6"/>
      <c r="M154" s="6"/>
      <c r="N154" s="6"/>
      <c r="O154" s="6"/>
    </row>
    <row r="155" spans="2:15" s="13" customFormat="1" ht="15.75">
      <c r="B155" s="6"/>
      <c r="D155" s="6"/>
      <c r="E155" s="6"/>
      <c r="F155" s="6"/>
      <c r="G155" s="6"/>
      <c r="H155" s="6"/>
      <c r="I155" s="6"/>
      <c r="J155" s="6"/>
      <c r="K155" s="6"/>
      <c r="L155" s="6"/>
      <c r="M155" s="6"/>
      <c r="N155" s="6"/>
      <c r="O155" s="6"/>
    </row>
    <row r="156" s="13" customFormat="1" ht="15.75">
      <c r="B156" s="24"/>
    </row>
    <row r="157" s="6" customFormat="1" ht="20.25">
      <c r="B157" s="25"/>
    </row>
    <row r="158" s="24" customFormat="1" ht="20.25">
      <c r="B158" s="25"/>
    </row>
    <row r="159" s="26" customFormat="1" ht="27" customHeight="1"/>
    <row r="160" spans="2:14" s="25" customFormat="1" ht="27" customHeight="1">
      <c r="B160" s="26"/>
      <c r="C160" s="27"/>
      <c r="D160" s="27"/>
      <c r="E160" s="27"/>
      <c r="F160" s="27"/>
      <c r="G160" s="27"/>
      <c r="H160" s="27"/>
      <c r="I160" s="27"/>
      <c r="J160" s="27"/>
      <c r="K160" s="27"/>
      <c r="L160" s="27"/>
      <c r="M160" s="27"/>
      <c r="N160" s="27"/>
    </row>
    <row r="161" spans="3:14" s="26" customFormat="1" ht="20.25">
      <c r="C161" s="28"/>
      <c r="D161" s="28"/>
      <c r="E161" s="29"/>
      <c r="F161" s="30"/>
      <c r="G161" s="30"/>
      <c r="H161" s="30"/>
      <c r="I161" s="30"/>
      <c r="J161" s="30"/>
      <c r="K161" s="30"/>
      <c r="L161" s="30"/>
      <c r="M161" s="28"/>
      <c r="N161" s="30"/>
    </row>
    <row r="162" s="26" customFormat="1" ht="20.25"/>
    <row r="163" s="26" customFormat="1" ht="20.25"/>
    <row r="164" s="26" customFormat="1" ht="20.25">
      <c r="B164" s="25"/>
    </row>
    <row r="165" s="26" customFormat="1" ht="20.25">
      <c r="B165" s="25"/>
    </row>
    <row r="166" s="25" customFormat="1" ht="20.25">
      <c r="B166"/>
    </row>
    <row r="167" s="25" customFormat="1" ht="20.25">
      <c r="B167"/>
    </row>
    <row r="168" spans="7:11" ht="15">
      <c r="G168" s="47"/>
      <c r="H168" s="47"/>
      <c r="I168" s="47"/>
      <c r="J168" s="47"/>
      <c r="K168" s="47"/>
    </row>
    <row r="169" spans="7:11" ht="15">
      <c r="G169" s="47"/>
      <c r="H169" s="47"/>
      <c r="I169" s="47"/>
      <c r="J169" s="47"/>
      <c r="K169" s="47"/>
    </row>
    <row r="170" spans="7:11" ht="15">
      <c r="G170" s="47"/>
      <c r="H170" s="47"/>
      <c r="I170" s="47"/>
      <c r="J170" s="47"/>
      <c r="K170" s="47"/>
    </row>
    <row r="171" spans="7:11" ht="15">
      <c r="G171" s="47"/>
      <c r="H171" s="47"/>
      <c r="I171" s="47"/>
      <c r="J171" s="47"/>
      <c r="K171" s="47"/>
    </row>
    <row r="172" spans="7:11" ht="15">
      <c r="G172" s="47"/>
      <c r="H172" s="47"/>
      <c r="I172" s="47"/>
      <c r="J172" s="47"/>
      <c r="K172" s="47"/>
    </row>
    <row r="173" spans="7:11" ht="15">
      <c r="G173" s="47"/>
      <c r="H173" s="47"/>
      <c r="I173" s="47"/>
      <c r="J173" s="47"/>
      <c r="K173" s="47"/>
    </row>
    <row r="174" spans="7:11" ht="15">
      <c r="G174" s="47"/>
      <c r="H174" s="47"/>
      <c r="I174" s="47"/>
      <c r="J174" s="47"/>
      <c r="K174" s="47"/>
    </row>
    <row r="175" spans="7:11" ht="15">
      <c r="G175" s="47"/>
      <c r="H175" s="47"/>
      <c r="I175" s="47"/>
      <c r="J175" s="47"/>
      <c r="K175" s="47"/>
    </row>
    <row r="176" spans="7:11" ht="15">
      <c r="G176" s="47"/>
      <c r="H176" s="47"/>
      <c r="I176" s="47"/>
      <c r="J176" s="47"/>
      <c r="K176" s="47"/>
    </row>
    <row r="177" spans="7:11" ht="15">
      <c r="G177" s="47"/>
      <c r="H177" s="47"/>
      <c r="I177" s="47"/>
      <c r="J177" s="47"/>
      <c r="K177" s="47"/>
    </row>
    <row r="178" spans="7:11" ht="15">
      <c r="G178" s="47"/>
      <c r="H178" s="47"/>
      <c r="I178" s="47"/>
      <c r="J178" s="47"/>
      <c r="K178" s="47"/>
    </row>
    <row r="179" spans="7:11" ht="15">
      <c r="G179" s="47"/>
      <c r="H179" s="47"/>
      <c r="I179" s="47"/>
      <c r="J179" s="47"/>
      <c r="K179" s="47"/>
    </row>
    <row r="180" spans="7:11" ht="15">
      <c r="G180" s="47"/>
      <c r="H180" s="47"/>
      <c r="I180" s="47"/>
      <c r="J180" s="47"/>
      <c r="K180" s="47"/>
    </row>
    <row r="181" spans="7:11" ht="15">
      <c r="G181" s="47"/>
      <c r="H181" s="47"/>
      <c r="I181" s="47"/>
      <c r="J181" s="47"/>
      <c r="K181" s="47"/>
    </row>
    <row r="182" spans="7:11" ht="15">
      <c r="G182" s="47"/>
      <c r="H182" s="47"/>
      <c r="I182" s="47"/>
      <c r="J182" s="47"/>
      <c r="K182" s="47"/>
    </row>
    <row r="183" spans="7:11" ht="15">
      <c r="G183" s="47"/>
      <c r="H183" s="47"/>
      <c r="I183" s="47"/>
      <c r="J183" s="47"/>
      <c r="K183" s="47"/>
    </row>
    <row r="184" spans="7:11" ht="15">
      <c r="G184" s="47"/>
      <c r="H184" s="47"/>
      <c r="I184" s="47"/>
      <c r="J184" s="47"/>
      <c r="K184" s="47"/>
    </row>
    <row r="185" spans="7:11" ht="15">
      <c r="G185" s="47"/>
      <c r="H185" s="47"/>
      <c r="I185" s="47"/>
      <c r="J185" s="47"/>
      <c r="K185" s="47"/>
    </row>
    <row r="186" spans="7:11" ht="15">
      <c r="G186" s="47"/>
      <c r="H186" s="47"/>
      <c r="I186" s="47"/>
      <c r="J186" s="47"/>
      <c r="K186" s="47"/>
    </row>
    <row r="187" spans="7:11" ht="15">
      <c r="G187" s="47"/>
      <c r="H187" s="47"/>
      <c r="I187" s="47"/>
      <c r="J187" s="47"/>
      <c r="K187" s="47"/>
    </row>
    <row r="188" spans="7:11" ht="15">
      <c r="G188" s="47"/>
      <c r="H188" s="47"/>
      <c r="I188" s="47"/>
      <c r="J188" s="47"/>
      <c r="K188" s="47"/>
    </row>
    <row r="189" spans="7:11" ht="15">
      <c r="G189" s="47"/>
      <c r="H189" s="47"/>
      <c r="I189" s="47"/>
      <c r="J189" s="47"/>
      <c r="K189" s="47"/>
    </row>
    <row r="190" spans="7:11" ht="15">
      <c r="G190" s="47"/>
      <c r="H190" s="47"/>
      <c r="I190" s="47"/>
      <c r="J190" s="47"/>
      <c r="K190" s="47"/>
    </row>
    <row r="191" spans="7:11" ht="15">
      <c r="G191" s="47"/>
      <c r="H191" s="47"/>
      <c r="I191" s="47"/>
      <c r="J191" s="47"/>
      <c r="K191" s="47"/>
    </row>
    <row r="192" spans="7:11" ht="15">
      <c r="G192" s="47"/>
      <c r="H192" s="47"/>
      <c r="I192" s="47"/>
      <c r="J192" s="47"/>
      <c r="K192" s="47"/>
    </row>
    <row r="193" spans="7:11" ht="15">
      <c r="G193" s="47"/>
      <c r="H193" s="47"/>
      <c r="I193" s="47"/>
      <c r="J193" s="47"/>
      <c r="K193" s="47"/>
    </row>
    <row r="194" spans="7:11" ht="15">
      <c r="G194" s="47"/>
      <c r="H194" s="47"/>
      <c r="I194" s="47"/>
      <c r="J194" s="47"/>
      <c r="K194" s="47"/>
    </row>
    <row r="195" spans="7:11" ht="15">
      <c r="G195" s="47"/>
      <c r="H195" s="47"/>
      <c r="I195" s="47"/>
      <c r="J195" s="47"/>
      <c r="K195" s="47"/>
    </row>
    <row r="196" spans="7:11" ht="15">
      <c r="G196" s="47"/>
      <c r="H196" s="47"/>
      <c r="I196" s="47"/>
      <c r="J196" s="47"/>
      <c r="K196" s="47"/>
    </row>
    <row r="197" spans="7:11" ht="15">
      <c r="G197" s="47"/>
      <c r="H197" s="47"/>
      <c r="I197" s="47"/>
      <c r="J197" s="47"/>
      <c r="K197" s="47"/>
    </row>
    <row r="198" spans="7:11" ht="15">
      <c r="G198" s="47"/>
      <c r="H198" s="47"/>
      <c r="I198" s="47"/>
      <c r="J198" s="47"/>
      <c r="K198" s="47"/>
    </row>
    <row r="199" spans="2:11" ht="38.25">
      <c r="B199" s="44" t="s">
        <v>25</v>
      </c>
      <c r="G199" s="47"/>
      <c r="H199" s="47"/>
      <c r="I199" s="47"/>
      <c r="J199" s="47"/>
      <c r="K199" s="47"/>
    </row>
    <row r="200" spans="2:11" ht="38.25">
      <c r="B200" s="44" t="s">
        <v>155</v>
      </c>
      <c r="G200" s="47"/>
      <c r="H200" s="47"/>
      <c r="I200" s="47"/>
      <c r="J200" s="47"/>
      <c r="K200" s="47"/>
    </row>
  </sheetData>
  <sheetProtection/>
  <mergeCells count="29">
    <mergeCell ref="A123:M123"/>
    <mergeCell ref="A124:F124"/>
    <mergeCell ref="K124:M124"/>
    <mergeCell ref="A5:N5"/>
    <mergeCell ref="A6:N6"/>
    <mergeCell ref="G9:G12"/>
    <mergeCell ref="M8:M12"/>
    <mergeCell ref="C8:C12"/>
    <mergeCell ref="A8:A12"/>
    <mergeCell ref="H9:H12"/>
    <mergeCell ref="K50:M50"/>
    <mergeCell ref="K9:K12"/>
    <mergeCell ref="D9:D12"/>
    <mergeCell ref="N8:N12"/>
    <mergeCell ref="I8:I12"/>
    <mergeCell ref="E37:F37"/>
    <mergeCell ref="J8:J12"/>
    <mergeCell ref="B49:N49"/>
    <mergeCell ref="K8:L8"/>
    <mergeCell ref="A122:E122"/>
    <mergeCell ref="K122:M122"/>
    <mergeCell ref="B8:B12"/>
    <mergeCell ref="L9:L12"/>
    <mergeCell ref="G8:H8"/>
    <mergeCell ref="K92:M92"/>
    <mergeCell ref="E9:E12"/>
    <mergeCell ref="F8:F12"/>
    <mergeCell ref="D8:E8"/>
    <mergeCell ref="A121:B121"/>
  </mergeCells>
  <printOptions/>
  <pageMargins left="1.1023622047244095" right="0.31496062992125984" top="0.5118110236220472" bottom="0.7874015748031497" header="0.5118110236220472" footer="0.5118110236220472"/>
  <pageSetup horizontalDpi="600" verticalDpi="600" orientation="landscape" paperSize="9" scale="27" r:id="rId1"/>
  <rowBreaks count="4" manualBreakCount="4">
    <brk id="36" max="13" man="1"/>
    <brk id="73" max="13" man="1"/>
    <brk id="103" max="13" man="1"/>
    <brk id="124" max="13" man="1"/>
  </rowBreaks>
</worksheet>
</file>

<file path=xl/worksheets/sheet2.xml><?xml version="1.0" encoding="utf-8"?>
<worksheet xmlns="http://schemas.openxmlformats.org/spreadsheetml/2006/main" xmlns:r="http://schemas.openxmlformats.org/officeDocument/2006/relationships">
  <dimension ref="A1:O85"/>
  <sheetViews>
    <sheetView zoomScale="44" zoomScaleNormal="44" zoomScalePageLayoutView="0" workbookViewId="0" topLeftCell="A3">
      <selection activeCell="A4" sqref="A4:IV7"/>
    </sheetView>
  </sheetViews>
  <sheetFormatPr defaultColWidth="8.796875" defaultRowHeight="15"/>
  <sheetData>
    <row r="1" spans="1:14" s="47" customFormat="1" ht="33" hidden="1">
      <c r="A1" s="109"/>
      <c r="B1" s="110"/>
      <c r="C1" s="111"/>
      <c r="D1" s="111"/>
      <c r="E1" s="111"/>
      <c r="F1" s="111"/>
      <c r="G1" s="111"/>
      <c r="H1" s="111"/>
      <c r="I1" s="111"/>
      <c r="J1" s="111"/>
      <c r="K1" s="111"/>
      <c r="L1" s="111"/>
      <c r="M1" s="111"/>
      <c r="N1" s="111"/>
    </row>
    <row r="2" spans="1:14" s="47" customFormat="1" ht="33" hidden="1">
      <c r="A2" s="109"/>
      <c r="B2" s="110"/>
      <c r="C2" s="111"/>
      <c r="D2" s="111"/>
      <c r="E2" s="111"/>
      <c r="F2" s="111"/>
      <c r="G2" s="111"/>
      <c r="H2" s="111"/>
      <c r="I2" s="111"/>
      <c r="J2" s="111"/>
      <c r="K2" s="111"/>
      <c r="L2" s="111"/>
      <c r="M2" s="111"/>
      <c r="N2" s="111"/>
    </row>
    <row r="3" spans="7:9" ht="15">
      <c r="G3" s="40"/>
      <c r="H3" s="40"/>
      <c r="I3" s="50"/>
    </row>
    <row r="4" spans="1:10" s="10" customFormat="1" ht="40.5" customHeight="1">
      <c r="A4" s="44" t="s">
        <v>109</v>
      </c>
      <c r="B4" s="44"/>
      <c r="C4" s="44"/>
      <c r="D4" s="44"/>
      <c r="E4" s="44"/>
      <c r="F4" s="44"/>
      <c r="G4" s="44"/>
      <c r="H4" s="44"/>
      <c r="I4" s="51"/>
      <c r="J4" s="44"/>
    </row>
    <row r="5" spans="3:10" s="10" customFormat="1" ht="40.5" customHeight="1">
      <c r="C5" s="44"/>
      <c r="D5" s="44"/>
      <c r="E5" s="44"/>
      <c r="F5" s="44"/>
      <c r="G5" s="44"/>
      <c r="H5" s="44"/>
      <c r="I5" s="44"/>
      <c r="J5" s="44"/>
    </row>
    <row r="6" spans="1:14" s="10" customFormat="1" ht="40.5" customHeight="1">
      <c r="A6" s="44" t="s">
        <v>110</v>
      </c>
      <c r="C6" s="123"/>
      <c r="D6" s="123"/>
      <c r="E6" s="123"/>
      <c r="F6" s="123"/>
      <c r="G6" s="123"/>
      <c r="H6" s="123"/>
      <c r="J6" s="123" t="s">
        <v>111</v>
      </c>
      <c r="K6" s="124"/>
      <c r="L6" s="124"/>
      <c r="M6" s="124"/>
      <c r="N6" s="124"/>
    </row>
    <row r="7" spans="2:13" s="10" customFormat="1" ht="40.5" customHeight="1">
      <c r="B7" s="44"/>
      <c r="C7" s="42"/>
      <c r="D7" s="42"/>
      <c r="E7" s="42"/>
      <c r="F7" s="44"/>
      <c r="G7" s="44"/>
      <c r="H7" s="44"/>
      <c r="I7" s="44"/>
      <c r="J7" s="44"/>
      <c r="M7" s="11"/>
    </row>
    <row r="8" spans="2:10" s="10" customFormat="1" ht="40.5" customHeight="1">
      <c r="B8" s="44"/>
      <c r="C8" s="44"/>
      <c r="D8" s="44"/>
      <c r="E8" s="44"/>
      <c r="F8" s="44"/>
      <c r="G8" s="44"/>
      <c r="H8" s="44"/>
      <c r="I8" s="44"/>
      <c r="J8" s="44"/>
    </row>
    <row r="9" spans="2:10" s="10" customFormat="1" ht="40.5" customHeight="1">
      <c r="B9" s="43"/>
      <c r="C9" s="44"/>
      <c r="D9" s="44"/>
      <c r="E9" s="44"/>
      <c r="F9" s="44"/>
      <c r="G9" s="44"/>
      <c r="H9" s="44"/>
      <c r="I9" s="44"/>
      <c r="J9" s="44"/>
    </row>
    <row r="10" spans="2:10" s="10" customFormat="1" ht="40.5" customHeight="1">
      <c r="B10" s="43"/>
      <c r="C10" s="44"/>
      <c r="D10" s="44"/>
      <c r="E10" s="44"/>
      <c r="F10" s="44"/>
      <c r="G10" s="44"/>
      <c r="H10" s="44"/>
      <c r="I10" s="44"/>
      <c r="J10" s="44"/>
    </row>
    <row r="11" spans="3:11" ht="36.75">
      <c r="C11" s="43"/>
      <c r="D11" s="43"/>
      <c r="E11" s="43"/>
      <c r="F11" s="43"/>
      <c r="G11" s="43"/>
      <c r="H11" s="43"/>
      <c r="I11" s="43"/>
      <c r="J11" s="43"/>
      <c r="K11" s="47"/>
    </row>
    <row r="12" spans="2:10" s="12" customFormat="1" ht="40.5" customHeight="1">
      <c r="B12"/>
      <c r="C12" s="43"/>
      <c r="D12" s="43"/>
      <c r="E12" s="43"/>
      <c r="F12" s="43"/>
      <c r="G12" s="43"/>
      <c r="H12" s="43"/>
      <c r="I12" s="43"/>
      <c r="J12" s="43"/>
    </row>
    <row r="13" spans="7:11" ht="15">
      <c r="G13" s="47"/>
      <c r="H13" s="47"/>
      <c r="I13" s="47"/>
      <c r="J13" s="47"/>
      <c r="K13" s="47"/>
    </row>
    <row r="14" spans="7:11" ht="15">
      <c r="G14" s="47"/>
      <c r="H14" s="47"/>
      <c r="I14" s="47"/>
      <c r="J14" s="47"/>
      <c r="K14" s="47"/>
    </row>
    <row r="15" spans="7:11" ht="15">
      <c r="G15" s="47"/>
      <c r="H15" s="47"/>
      <c r="I15" s="47"/>
      <c r="J15" s="47"/>
      <c r="K15" s="47"/>
    </row>
    <row r="16" spans="7:11" ht="15">
      <c r="G16" s="47"/>
      <c r="H16" s="47"/>
      <c r="I16" s="47"/>
      <c r="J16" s="47"/>
      <c r="K16" s="47"/>
    </row>
    <row r="17" spans="7:11" ht="15">
      <c r="G17" s="47"/>
      <c r="H17" s="47"/>
      <c r="I17" s="47"/>
      <c r="J17" s="47"/>
      <c r="K17" s="47"/>
    </row>
    <row r="18" spans="7:11" ht="15">
      <c r="G18" s="47"/>
      <c r="H18" s="47"/>
      <c r="I18" s="47"/>
      <c r="J18" s="47"/>
      <c r="K18" s="47"/>
    </row>
    <row r="19" spans="7:11" ht="15">
      <c r="G19" s="47"/>
      <c r="H19" s="47"/>
      <c r="I19" s="47"/>
      <c r="J19" s="47"/>
      <c r="K19" s="47"/>
    </row>
    <row r="20" spans="7:11" ht="15">
      <c r="G20" s="47"/>
      <c r="H20" s="47"/>
      <c r="I20" s="47"/>
      <c r="J20" s="47"/>
      <c r="K20" s="47"/>
    </row>
    <row r="21" spans="7:11" ht="15">
      <c r="G21" s="47"/>
      <c r="H21" s="47"/>
      <c r="I21" s="47"/>
      <c r="J21" s="47"/>
      <c r="K21" s="47"/>
    </row>
    <row r="22" spans="7:11" ht="15">
      <c r="G22" s="47"/>
      <c r="H22" s="47"/>
      <c r="I22" s="47"/>
      <c r="J22" s="47"/>
      <c r="K22" s="47"/>
    </row>
    <row r="23" spans="7:11" ht="15">
      <c r="G23" s="47"/>
      <c r="H23" s="47"/>
      <c r="I23" s="47"/>
      <c r="J23" s="47"/>
      <c r="K23" s="47"/>
    </row>
    <row r="24" spans="7:11" ht="15">
      <c r="G24" s="47"/>
      <c r="H24" s="47"/>
      <c r="I24" s="47"/>
      <c r="J24" s="47"/>
      <c r="K24" s="47"/>
    </row>
    <row r="25" spans="7:11" ht="15">
      <c r="G25" s="47"/>
      <c r="H25" s="47"/>
      <c r="I25" s="47"/>
      <c r="J25" s="47"/>
      <c r="K25" s="47"/>
    </row>
    <row r="26" spans="7:11" ht="15">
      <c r="G26" s="47"/>
      <c r="H26" s="47"/>
      <c r="I26" s="47"/>
      <c r="J26" s="47"/>
      <c r="K26" s="47"/>
    </row>
    <row r="27" spans="7:11" ht="15">
      <c r="G27" s="47"/>
      <c r="H27" s="47"/>
      <c r="I27" s="47"/>
      <c r="J27" s="47"/>
      <c r="K27" s="47"/>
    </row>
    <row r="28" spans="7:11" ht="15">
      <c r="G28" s="47"/>
      <c r="H28" s="47"/>
      <c r="I28" s="47"/>
      <c r="J28" s="47"/>
      <c r="K28" s="47"/>
    </row>
    <row r="29" spans="7:11" ht="15">
      <c r="G29" s="47"/>
      <c r="H29" s="47"/>
      <c r="I29" s="47"/>
      <c r="J29" s="47"/>
      <c r="K29" s="47"/>
    </row>
    <row r="30" spans="7:11" ht="15">
      <c r="G30" s="47"/>
      <c r="H30" s="47"/>
      <c r="I30" s="47"/>
      <c r="J30" s="47"/>
      <c r="K30" s="47"/>
    </row>
    <row r="31" spans="7:11" ht="15">
      <c r="G31" s="47"/>
      <c r="H31" s="47"/>
      <c r="I31" s="47"/>
      <c r="J31" s="47"/>
      <c r="K31" s="47"/>
    </row>
    <row r="32" spans="7:11" ht="15">
      <c r="G32" s="47"/>
      <c r="H32" s="47"/>
      <c r="I32" s="47"/>
      <c r="J32" s="47"/>
      <c r="K32" s="47"/>
    </row>
    <row r="33" spans="7:11" ht="15">
      <c r="G33" s="47"/>
      <c r="H33" s="47"/>
      <c r="I33" s="47"/>
      <c r="J33" s="47"/>
      <c r="K33" s="47"/>
    </row>
    <row r="34" spans="2:11" ht="15.75">
      <c r="B34" s="6"/>
      <c r="G34" s="47"/>
      <c r="H34" s="47"/>
      <c r="I34" s="47"/>
      <c r="J34" s="47"/>
      <c r="K34" s="47"/>
    </row>
    <row r="35" spans="2:11" ht="15.75">
      <c r="B35" s="6"/>
      <c r="G35" s="47"/>
      <c r="H35" s="47"/>
      <c r="I35" s="47"/>
      <c r="J35" s="47"/>
      <c r="K35" s="47"/>
    </row>
    <row r="36" spans="4:15" s="13" customFormat="1" ht="15.75">
      <c r="D36" s="6"/>
      <c r="E36" s="6"/>
      <c r="F36" s="6"/>
      <c r="G36" s="6"/>
      <c r="H36" s="6"/>
      <c r="I36" s="6"/>
      <c r="J36" s="6"/>
      <c r="K36" s="6"/>
      <c r="L36" s="6"/>
      <c r="M36" s="6"/>
      <c r="N36" s="6"/>
      <c r="O36" s="6"/>
    </row>
    <row r="37" spans="2:15" s="13" customFormat="1" ht="15.75">
      <c r="B37" s="6"/>
      <c r="D37" s="6"/>
      <c r="E37" s="6"/>
      <c r="F37" s="6"/>
      <c r="G37" s="6"/>
      <c r="H37" s="6"/>
      <c r="I37" s="6"/>
      <c r="J37" s="6"/>
      <c r="K37" s="6"/>
      <c r="L37" s="6"/>
      <c r="M37" s="6"/>
      <c r="N37" s="6"/>
      <c r="O37" s="6"/>
    </row>
    <row r="38" s="13" customFormat="1" ht="15.75">
      <c r="B38" s="24"/>
    </row>
    <row r="39" s="6" customFormat="1" ht="20.25">
      <c r="B39" s="25"/>
    </row>
    <row r="40" s="24" customFormat="1" ht="20.25">
      <c r="B40" s="25"/>
    </row>
    <row r="41" s="26" customFormat="1" ht="27" customHeight="1"/>
    <row r="42" spans="2:14" s="25" customFormat="1" ht="27" customHeight="1">
      <c r="B42" s="26"/>
      <c r="C42" s="27"/>
      <c r="D42" s="27"/>
      <c r="E42" s="27"/>
      <c r="F42" s="27"/>
      <c r="G42" s="27"/>
      <c r="H42" s="27"/>
      <c r="I42" s="27"/>
      <c r="J42" s="27"/>
      <c r="K42" s="27"/>
      <c r="L42" s="27"/>
      <c r="M42" s="27"/>
      <c r="N42" s="27"/>
    </row>
    <row r="43" spans="3:14" s="26" customFormat="1" ht="20.25">
      <c r="C43" s="28"/>
      <c r="D43" s="28"/>
      <c r="E43" s="29"/>
      <c r="F43" s="30"/>
      <c r="G43" s="30"/>
      <c r="H43" s="30"/>
      <c r="I43" s="30"/>
      <c r="J43" s="30"/>
      <c r="K43" s="30"/>
      <c r="L43" s="30"/>
      <c r="M43" s="28"/>
      <c r="N43" s="30"/>
    </row>
    <row r="44" s="26" customFormat="1" ht="20.25"/>
    <row r="45" s="26" customFormat="1" ht="20.25"/>
    <row r="46" s="26" customFormat="1" ht="20.25">
      <c r="B46" s="25"/>
    </row>
    <row r="47" s="26" customFormat="1" ht="20.25">
      <c r="B47" s="25"/>
    </row>
    <row r="48" s="25" customFormat="1" ht="20.25">
      <c r="B48"/>
    </row>
    <row r="49" s="25" customFormat="1" ht="20.25">
      <c r="B49"/>
    </row>
    <row r="50" spans="7:11" ht="15">
      <c r="G50" s="47"/>
      <c r="H50" s="47"/>
      <c r="I50" s="47"/>
      <c r="J50" s="47"/>
      <c r="K50" s="47"/>
    </row>
    <row r="51" spans="7:11" ht="15">
      <c r="G51" s="47"/>
      <c r="H51" s="47"/>
      <c r="I51" s="47"/>
      <c r="J51" s="47"/>
      <c r="K51" s="47"/>
    </row>
    <row r="52" spans="7:11" ht="15">
      <c r="G52" s="47"/>
      <c r="H52" s="47"/>
      <c r="I52" s="47"/>
      <c r="J52" s="47"/>
      <c r="K52" s="47"/>
    </row>
    <row r="53" spans="7:11" ht="15">
      <c r="G53" s="47"/>
      <c r="H53" s="47"/>
      <c r="I53" s="47"/>
      <c r="J53" s="47"/>
      <c r="K53" s="47"/>
    </row>
    <row r="54" spans="7:11" ht="15">
      <c r="G54" s="47"/>
      <c r="H54" s="47"/>
      <c r="I54" s="47"/>
      <c r="J54" s="47"/>
      <c r="K54" s="47"/>
    </row>
    <row r="55" spans="7:11" ht="15">
      <c r="G55" s="47"/>
      <c r="H55" s="47"/>
      <c r="I55" s="47"/>
      <c r="J55" s="47"/>
      <c r="K55" s="47"/>
    </row>
    <row r="56" spans="7:11" ht="15">
      <c r="G56" s="47"/>
      <c r="H56" s="47"/>
      <c r="I56" s="47"/>
      <c r="J56" s="47"/>
      <c r="K56" s="47"/>
    </row>
    <row r="57" spans="7:11" ht="15">
      <c r="G57" s="47"/>
      <c r="H57" s="47"/>
      <c r="I57" s="47"/>
      <c r="J57" s="47"/>
      <c r="K57" s="47"/>
    </row>
    <row r="58" spans="7:11" ht="15">
      <c r="G58" s="47"/>
      <c r="H58" s="47"/>
      <c r="I58" s="47"/>
      <c r="J58" s="47"/>
      <c r="K58" s="47"/>
    </row>
    <row r="59" spans="7:11" ht="15">
      <c r="G59" s="47"/>
      <c r="H59" s="47"/>
      <c r="I59" s="47"/>
      <c r="J59" s="47"/>
      <c r="K59" s="47"/>
    </row>
    <row r="60" spans="7:11" ht="15">
      <c r="G60" s="47"/>
      <c r="H60" s="47"/>
      <c r="I60" s="47"/>
      <c r="J60" s="47"/>
      <c r="K60" s="47"/>
    </row>
    <row r="61" spans="7:11" ht="15">
      <c r="G61" s="47"/>
      <c r="H61" s="47"/>
      <c r="I61" s="47"/>
      <c r="J61" s="47"/>
      <c r="K61" s="47"/>
    </row>
    <row r="62" spans="7:11" ht="15">
      <c r="G62" s="47"/>
      <c r="H62" s="47"/>
      <c r="I62" s="47"/>
      <c r="J62" s="47"/>
      <c r="K62" s="47"/>
    </row>
    <row r="63" spans="7:11" ht="15">
      <c r="G63" s="47"/>
      <c r="H63" s="47"/>
      <c r="I63" s="47"/>
      <c r="J63" s="47"/>
      <c r="K63" s="47"/>
    </row>
    <row r="64" spans="7:11" ht="15">
      <c r="G64" s="47"/>
      <c r="H64" s="47"/>
      <c r="I64" s="47"/>
      <c r="J64" s="47"/>
      <c r="K64" s="47"/>
    </row>
    <row r="65" spans="7:11" ht="15">
      <c r="G65" s="47"/>
      <c r="H65" s="47"/>
      <c r="I65" s="47"/>
      <c r="J65" s="47"/>
      <c r="K65" s="47"/>
    </row>
    <row r="66" spans="7:11" ht="15">
      <c r="G66" s="47"/>
      <c r="H66" s="47"/>
      <c r="I66" s="47"/>
      <c r="J66" s="47"/>
      <c r="K66" s="47"/>
    </row>
    <row r="67" spans="7:11" ht="15">
      <c r="G67" s="47"/>
      <c r="H67" s="47"/>
      <c r="I67" s="47"/>
      <c r="J67" s="47"/>
      <c r="K67" s="47"/>
    </row>
    <row r="68" spans="7:11" ht="15">
      <c r="G68" s="47"/>
      <c r="H68" s="47"/>
      <c r="I68" s="47"/>
      <c r="J68" s="47"/>
      <c r="K68" s="47"/>
    </row>
    <row r="69" spans="7:11" ht="15">
      <c r="G69" s="47"/>
      <c r="H69" s="47"/>
      <c r="I69" s="47"/>
      <c r="J69" s="47"/>
      <c r="K69" s="47"/>
    </row>
    <row r="70" spans="7:11" ht="15">
      <c r="G70" s="47"/>
      <c r="H70" s="47"/>
      <c r="I70" s="47"/>
      <c r="J70" s="47"/>
      <c r="K70" s="47"/>
    </row>
    <row r="71" spans="7:11" ht="15">
      <c r="G71" s="47"/>
      <c r="H71" s="47"/>
      <c r="I71" s="47"/>
      <c r="J71" s="47"/>
      <c r="K71" s="47"/>
    </row>
    <row r="72" spans="7:11" ht="15">
      <c r="G72" s="47"/>
      <c r="H72" s="47"/>
      <c r="I72" s="47"/>
      <c r="J72" s="47"/>
      <c r="K72" s="47"/>
    </row>
    <row r="73" spans="7:11" ht="15">
      <c r="G73" s="47"/>
      <c r="H73" s="47"/>
      <c r="I73" s="47"/>
      <c r="J73" s="47"/>
      <c r="K73" s="47"/>
    </row>
    <row r="74" spans="7:11" ht="15">
      <c r="G74" s="47"/>
      <c r="H74" s="47"/>
      <c r="I74" s="47"/>
      <c r="J74" s="47"/>
      <c r="K74" s="47"/>
    </row>
    <row r="75" spans="7:11" ht="15">
      <c r="G75" s="47"/>
      <c r="H75" s="47"/>
      <c r="I75" s="47"/>
      <c r="J75" s="47"/>
      <c r="K75" s="47"/>
    </row>
    <row r="76" spans="7:11" ht="15">
      <c r="G76" s="47"/>
      <c r="H76" s="47"/>
      <c r="I76" s="47"/>
      <c r="J76" s="47"/>
      <c r="K76" s="47"/>
    </row>
    <row r="77" spans="7:11" ht="15">
      <c r="G77" s="47"/>
      <c r="H77" s="47"/>
      <c r="I77" s="47"/>
      <c r="J77" s="47"/>
      <c r="K77" s="47"/>
    </row>
    <row r="78" spans="7:11" ht="15">
      <c r="G78" s="47"/>
      <c r="H78" s="47"/>
      <c r="I78" s="47"/>
      <c r="J78" s="47"/>
      <c r="K78" s="47"/>
    </row>
    <row r="79" spans="7:11" ht="15">
      <c r="G79" s="47"/>
      <c r="H79" s="47"/>
      <c r="I79" s="47"/>
      <c r="J79" s="47"/>
      <c r="K79" s="47"/>
    </row>
    <row r="80" spans="7:11" ht="15">
      <c r="G80" s="47"/>
      <c r="H80" s="47"/>
      <c r="I80" s="47"/>
      <c r="J80" s="47"/>
      <c r="K80" s="47"/>
    </row>
    <row r="81" spans="2:11" ht="38.25">
      <c r="B81" s="44" t="s">
        <v>25</v>
      </c>
      <c r="G81" s="47"/>
      <c r="H81" s="47"/>
      <c r="I81" s="47"/>
      <c r="J81" s="47"/>
      <c r="K81" s="47"/>
    </row>
    <row r="82" spans="2:11" ht="38.25">
      <c r="B82" s="44" t="s">
        <v>112</v>
      </c>
      <c r="G82" s="47"/>
      <c r="H82" s="47"/>
      <c r="I82" s="47"/>
      <c r="J82" s="47"/>
      <c r="K82" s="47"/>
    </row>
    <row r="83" spans="7:9" ht="15">
      <c r="G83" s="40"/>
      <c r="H83" s="40"/>
      <c r="I83" s="50"/>
    </row>
    <row r="84" spans="7:9" ht="15">
      <c r="G84" s="40"/>
      <c r="H84" s="40"/>
      <c r="I84" s="50"/>
    </row>
    <row r="85" spans="7:9" ht="15">
      <c r="G85" s="40"/>
      <c r="H85" s="40"/>
      <c r="I85" s="50"/>
    </row>
  </sheetData>
  <sheetProtection/>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Оксаночка</dc:creator>
  <cp:keywords/>
  <dc:description/>
  <cp:lastModifiedBy>Пользователь Windows</cp:lastModifiedBy>
  <cp:lastPrinted>2018-08-22T13:13:41Z</cp:lastPrinted>
  <dcterms:created xsi:type="dcterms:W3CDTF">1999-09-29T09:52:10Z</dcterms:created>
  <dcterms:modified xsi:type="dcterms:W3CDTF">2018-08-23T09:01:33Z</dcterms:modified>
  <cp:category/>
  <cp:version/>
  <cp:contentType/>
  <cp:contentStatus/>
</cp:coreProperties>
</file>