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5"/>
  </bookViews>
  <sheets>
    <sheet name="т" sheetId="1" r:id="rId1"/>
    <sheet name="паспорт" sheetId="2" state="hidden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definedNames>
    <definedName name="_xlnm.Print_Area" localSheetId="5">'звіт'!$A$1:$P$142</definedName>
    <definedName name="_xlnm.Print_Area" localSheetId="1">'паспорт'!$A$1:$P$143</definedName>
  </definedNames>
  <calcPr fullCalcOnLoad="1"/>
</workbook>
</file>

<file path=xl/sharedStrings.xml><?xml version="1.0" encoding="utf-8"?>
<sst xmlns="http://schemas.openxmlformats.org/spreadsheetml/2006/main" count="746" uniqueCount="263">
  <si>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</si>
  <si>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</si>
  <si>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</si>
  <si>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</si>
  <si>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</si>
  <si>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</si>
  <si>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</si>
  <si>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</si>
  <si>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>№ з/п</t>
  </si>
  <si>
    <t>(тис. грн)</t>
  </si>
  <si>
    <t>разом</t>
  </si>
  <si>
    <t>затрат</t>
  </si>
  <si>
    <t>продукту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</si>
  <si>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</si>
  <si>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</si>
  <si>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</si>
  <si>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</si>
  <si>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</si>
  <si>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</si>
  <si>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</si>
  <si>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</si>
  <si>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</si>
  <si>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</si>
  <si>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</si>
  <si>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</si>
  <si>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</si>
  <si>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</si>
  <si>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</si>
  <si>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</si>
  <si>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</si>
  <si>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</si>
  <si>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</si>
  <si>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</si>
  <si>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</si>
  <si>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</si>
  <si>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</si>
  <si>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</si>
  <si>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</si>
  <si>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</si>
  <si>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</si>
  <si>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</si>
  <si>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</si>
  <si>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</si>
  <si>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</si>
  <si>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</si>
  <si>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</si>
  <si>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</si>
  <si>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</si>
  <si>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</si>
  <si>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</si>
  <si>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</si>
  <si>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</si>
  <si>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</si>
  <si>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</si>
  <si>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</si>
  <si>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</si>
  <si>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</si>
  <si>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</si>
  <si>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</si>
  <si>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</si>
  <si>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</si>
  <si>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</si>
  <si>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</si>
  <si>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</si>
  <si>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</si>
  <si>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</si>
  <si>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</si>
  <si>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</si>
  <si>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</si>
  <si>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</si>
  <si>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</si>
  <si>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</si>
  <si>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</si>
  <si>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</si>
  <si>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</si>
  <si>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</si>
  <si>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</si>
  <si>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</si>
  <si>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</si>
  <si>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</si>
  <si>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</si>
  <si>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</si>
  <si>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</si>
  <si>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</si>
  <si>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</si>
  <si>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</si>
  <si>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</si>
  <si>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</si>
  <si>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</si>
  <si>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</si>
  <si>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</si>
  <si>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</si>
  <si>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</si>
  <si>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</si>
  <si>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</si>
  <si>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</si>
  <si>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</si>
  <si>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</si>
  <si>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</si>
  <si>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</si>
  <si>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</si>
  <si>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</si>
  <si>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</si>
  <si>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</si>
  <si>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</si>
  <si>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</si>
  <si>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</si>
  <si>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</si>
  <si>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</si>
  <si>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</si>
  <si>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</si>
  <si>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</si>
  <si>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</si>
  <si>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</si>
  <si>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</si>
  <si>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</si>
  <si>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</si>
  <si>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</si>
  <si>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</si>
  <si>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</si>
  <si>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</si>
  <si>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</si>
  <si>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</si>
  <si>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</si>
  <si>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</si>
  <si>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</si>
  <si>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</si>
  <si>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</si>
  <si>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</si>
  <si>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</si>
  <si>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</si>
  <si>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</si>
  <si>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</si>
  <si>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</si>
  <si>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</si>
  <si>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</si>
  <si>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</si>
  <si>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</si>
  <si>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</si>
  <si>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</si>
  <si>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</si>
  <si>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</si>
  <si>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</si>
  <si>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</si>
  <si>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</si>
  <si>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</si>
  <si>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</si>
  <si>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</si>
  <si>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</si>
  <si>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</si>
  <si>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</si>
  <si>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</si>
  <si>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</si>
  <si>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</si>
  <si>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</si>
  <si>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</si>
  <si>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</si>
  <si>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</si>
  <si>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</si>
  <si>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</si>
  <si>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</si>
  <si>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</si>
  <si>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</si>
  <si>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</si>
  <si>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</si>
  <si>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</si>
  <si>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</si>
  <si>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</si>
  <si>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</si>
  <si>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</si>
  <si>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</si>
  <si>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</si>
  <si>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</si>
  <si>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</si>
  <si>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</si>
  <si>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</si>
  <si>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</si>
  <si>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</si>
  <si>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</si>
  <si>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</si>
  <si>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</si>
  <si>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</si>
  <si>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</si>
  <si>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</si>
  <si>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</si>
  <si>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</si>
  <si>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</si>
  <si>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</si>
  <si>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</si>
  <si>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</si>
  <si>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</si>
  <si>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</si>
  <si>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 xml:space="preserve">  _______________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</si>
  <si>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</si>
  <si>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</si>
  <si>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</si>
  <si>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</si>
  <si>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</si>
  <si>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</si>
  <si>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</si>
  <si>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>Надання державної соціальної допомоги інвалідам з дитинства та дітям-інвалідам</t>
  </si>
  <si>
    <t>Забезпечення надання державної соціальної допомоги інвалідам з дитинства та дітям-інвалідам </t>
  </si>
  <si>
    <t>витрати на надання допомоги інвалідам з дитинства та дітям-інвалідам</t>
  </si>
  <si>
    <t>кількість одержувачів допомоги інвалідам з дитинства I групи</t>
  </si>
  <si>
    <t>кількість одержувачів допомоги інвалідам з дитинства II групи</t>
  </si>
  <si>
    <t>кількість одержувачів допомоги інвалідам з дитинства III групи</t>
  </si>
  <si>
    <t>кількість одержувачів допомоги на дітей-інвалідів віком до 18 років</t>
  </si>
  <si>
    <t>кількість одержувачів допомоги на дітей-інвалідів віком до 18 років, захворювання яких пов'язане з Чорнобильською катастрофою</t>
  </si>
  <si>
    <t>кількість одержувачів надбавки на догляд за інвалідом з дитинства I групи</t>
  </si>
  <si>
    <t>кількість одержувачів надбавки на догляд за самотнім інвалідом з дитинства II групи</t>
  </si>
  <si>
    <t>кількість одержувачів надбавки на догляд за самотнім інвалідом з дитинства III групи</t>
  </si>
  <si>
    <t>кількість одержувачів надбавки на догляд на дітей-інвалідів віком до 6 років</t>
  </si>
  <si>
    <t>кількість одержувачів надбавки на догляд на дітей-інвалідів віком від 6 до 18 років</t>
  </si>
  <si>
    <t>кількість одержувачів  адресної допомоги на дітей-інвалідів до 18 років</t>
  </si>
  <si>
    <t>кількість одержувачів допомоги на поховання інвалідів з дитинства I групи</t>
  </si>
  <si>
    <t>кількість одержувачів допомоги на поховання інвалідів з дитинства II групи</t>
  </si>
  <si>
    <t>кількість одержувачів допомоги на поховання інвалідів з дитинства III групи</t>
  </si>
  <si>
    <t>кількість одержувачів допомоги на поховання дитини-інваліда віком до 6 років</t>
  </si>
  <si>
    <t xml:space="preserve"> кількість одержувачів допомоги на поховання дитини-інваліда віком від 6 до 18 років </t>
  </si>
  <si>
    <t>середньомісячний розмір допомоги інвалідам з дитинства I групи</t>
  </si>
  <si>
    <t>середньомісячний розмір допомоги інвалідам з дитинства II групи</t>
  </si>
  <si>
    <t>середньомісячний розмір допомоги інвалідам з дитинства III групи</t>
  </si>
  <si>
    <t>середньомісячний розмір допомоги на дітей-інвалідів віком до 18 років</t>
  </si>
  <si>
    <t>середньомісячний розмір допомоги на дітей-інвалідів віком до 18 років, захворювання яких пов'язане з Чорнобильською катастрофою</t>
  </si>
  <si>
    <t>середньомісячний розмір надбавки на догляд за інвалідом з дитинства I групи</t>
  </si>
  <si>
    <t>середньомісячний розмір на догляд за самотнім інвалідом з дитинства II групи</t>
  </si>
  <si>
    <t>середньомісячний розмір надбавки на догляд за самотнім інвалідом з дитинства III групи</t>
  </si>
  <si>
    <t>середньомісячний розмір надбавки на догляд на дітей-інвалідів віком до 6 років</t>
  </si>
  <si>
    <t>середньомісячний розмір надбавки на догляд на дітей-інвалідів віком від 6 до 18 років</t>
  </si>
  <si>
    <t>середньомісячний розмір   адресної допомоги на дітей-інвалідів до 18 років</t>
  </si>
  <si>
    <t>середньомісячний розмір на поховання інваліда з дитинства I групи</t>
  </si>
  <si>
    <t>середньомісячний розмір на поховання інваліда з дитинства II групи</t>
  </si>
  <si>
    <t>середньомісячний розмір на поховання інваліда з дитинства III групи</t>
  </si>
  <si>
    <t>середньомісячний розмір на поховання дитини-інваліда віком  до  6  років</t>
  </si>
  <si>
    <t>середньомісячний розмір на поховання дитини-інваліда віком від 6 до 18 років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</si>
  <si>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</si>
  <si>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>Рішення  Тернівської районної у місті ради "Про районний у місті бюджет на 2017 рік" від 23.12.2016 №136 зі змінами</t>
  </si>
  <si>
    <t>Начальник управління праці та соціального</t>
  </si>
  <si>
    <t>О.Каретіна</t>
  </si>
  <si>
    <t>Начальник фінансового відділу</t>
  </si>
  <si>
    <t xml:space="preserve"> від 26.08.2014 № 836</t>
  </si>
  <si>
    <t xml:space="preserve"> ЗВІТ</t>
  </si>
  <si>
    <t xml:space="preserve">про виконання паспорта бюджетної програми місцевого бюджету </t>
  </si>
  <si>
    <t xml:space="preserve"> станом на 01 січня 2018 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</si>
  <si>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</si>
  <si>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</si>
  <si>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 (надані кредити)</t>
  </si>
  <si>
    <t>Обсяги фінансування бюджетної програми за звітний період у розрізі підпрограм та завдань</t>
  </si>
  <si>
    <t>Касові видатки (надані кредити)  за звітний період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</si>
  <si>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</si>
  <si>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</si>
  <si>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Програма соціального захисту окремих категорій мешканців Тернівського району міста   Кривого Рогу на  2017 рік</t>
  </si>
  <si>
    <t>Результативні показники бюджетної програми та аналіз їх виконання за звітний період:</t>
  </si>
  <si>
    <t>Виконано за звітний період (касові видатки/надані кредити)</t>
  </si>
  <si>
    <t>Надання адресних матеріальних допомог здійснюється відповідно до звернень заявників</t>
  </si>
  <si>
    <t>тис.грн.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</si>
  <si>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</si>
  <si>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Касові видатки станом на</t>
  </si>
  <si>
    <t>Касові видатки за звітний період</t>
  </si>
  <si>
    <t>Інвестиційний проект 1</t>
  </si>
  <si>
    <r>
      <t>1</t>
    </r>
    <r>
      <rPr>
        <sz val="8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</si>
  <si>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8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</si>
  <si>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r>
      <t>3</t>
    </r>
    <r>
      <rPr>
        <sz val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</si>
</sst>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6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0" fillId="33" borderId="0" xfId="0" applyNumberFormat="1" applyFont="1" applyFill="1" applyAlignment="1" applyProtection="1">
      <alignment/>
      <protection/>
    </xf>
    <xf numFmtId="168" fontId="11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ill="1" applyAlignment="1" applyProtection="1">
      <alignment horizontal="right"/>
      <protection/>
    </xf>
    <xf numFmtId="0" fontId="12" fillId="33" borderId="11" xfId="0" applyFont="1" applyFill="1" applyBorder="1" applyAlignment="1">
      <alignment/>
    </xf>
    <xf numFmtId="168" fontId="12" fillId="33" borderId="11" xfId="0" applyNumberFormat="1" applyFont="1" applyFill="1" applyBorder="1" applyAlignment="1" applyProtection="1">
      <alignment horizontal="left"/>
      <protection/>
    </xf>
    <xf numFmtId="168" fontId="0" fillId="33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1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1" xfId="0" applyFont="1" applyFill="1" applyBorder="1" applyAlignment="1">
      <alignment/>
    </xf>
    <xf numFmtId="168" fontId="12" fillId="0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33" borderId="0" xfId="0" applyNumberFormat="1" applyFont="1" applyFill="1" applyAlignment="1" applyProtection="1">
      <alignment/>
      <protection/>
    </xf>
    <xf numFmtId="168" fontId="13" fillId="33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 horizontal="left"/>
      <protection/>
    </xf>
    <xf numFmtId="168" fontId="13" fillId="33" borderId="11" xfId="0" applyNumberFormat="1" applyFont="1" applyFill="1" applyBorder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33" borderId="11" xfId="0" applyNumberFormat="1" applyFont="1" applyFill="1" applyBorder="1" applyAlignment="1" applyProtection="1" quotePrefix="1">
      <alignment horizontal="left"/>
      <protection/>
    </xf>
    <xf numFmtId="168" fontId="11" fillId="0" borderId="11" xfId="0" applyNumberFormat="1" applyFont="1" applyFill="1" applyBorder="1" applyAlignment="1" applyProtection="1" quotePrefix="1">
      <alignment horizontal="left"/>
      <protection/>
    </xf>
    <xf numFmtId="0" fontId="13" fillId="33" borderId="12" xfId="0" applyFont="1" applyFill="1" applyBorder="1" applyAlignment="1">
      <alignment horizontal="right"/>
    </xf>
    <xf numFmtId="168" fontId="13" fillId="33" borderId="12" xfId="0" applyNumberFormat="1" applyFont="1" applyFill="1" applyBorder="1" applyAlignment="1" applyProtection="1">
      <alignment/>
      <protection/>
    </xf>
    <xf numFmtId="168" fontId="0" fillId="33" borderId="12" xfId="0" applyNumberFormat="1" applyFill="1" applyBorder="1" applyAlignment="1" applyProtection="1">
      <alignment/>
      <protection/>
    </xf>
    <xf numFmtId="0" fontId="13" fillId="0" borderId="12" xfId="0" applyFont="1" applyFill="1" applyBorder="1" applyAlignment="1">
      <alignment horizontal="right"/>
    </xf>
    <xf numFmtId="168" fontId="13" fillId="0" borderId="12" xfId="0" applyNumberFormat="1" applyFont="1" applyFill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0" fontId="13" fillId="33" borderId="0" xfId="0" applyFont="1" applyFill="1" applyAlignment="1">
      <alignment horizontal="right"/>
    </xf>
    <xf numFmtId="168" fontId="13" fillId="33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33" borderId="13" xfId="0" applyNumberFormat="1" applyFont="1" applyFill="1" applyBorder="1" applyAlignment="1" applyProtection="1">
      <alignment horizontal="center"/>
      <protection/>
    </xf>
    <xf numFmtId="168" fontId="12" fillId="33" borderId="0" xfId="0" applyNumberFormat="1" applyFont="1" applyFill="1" applyAlignment="1" applyProtection="1">
      <alignment/>
      <protection/>
    </xf>
    <xf numFmtId="168" fontId="12" fillId="33" borderId="14" xfId="0" applyNumberFormat="1" applyFont="1" applyFill="1" applyBorder="1" applyAlignment="1" applyProtection="1">
      <alignment horizontal="center"/>
      <protection/>
    </xf>
    <xf numFmtId="168" fontId="14" fillId="0" borderId="13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4" xfId="0" applyNumberFormat="1" applyFont="1" applyFill="1" applyBorder="1" applyAlignment="1" applyProtection="1">
      <alignment horizontal="center"/>
      <protection/>
    </xf>
    <xf numFmtId="168" fontId="14" fillId="33" borderId="15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ill="1" applyAlignment="1" applyProtection="1">
      <alignment horizontal="left"/>
      <protection/>
    </xf>
    <xf numFmtId="168" fontId="0" fillId="33" borderId="15" xfId="0" applyNumberFormat="1" applyFill="1" applyBorder="1" applyAlignment="1" applyProtection="1">
      <alignment horizontal="left"/>
      <protection/>
    </xf>
    <xf numFmtId="168" fontId="0" fillId="33" borderId="11" xfId="0" applyNumberFormat="1" applyFill="1" applyBorder="1" applyAlignment="1" applyProtection="1">
      <alignment horizontal="left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5" xfId="0" applyNumberFormat="1" applyFill="1" applyBorder="1" applyAlignment="1" applyProtection="1">
      <alignment horizontal="left"/>
      <protection/>
    </xf>
    <xf numFmtId="168" fontId="0" fillId="0" borderId="11" xfId="0" applyNumberFormat="1" applyFill="1" applyBorder="1" applyAlignment="1" applyProtection="1">
      <alignment horizontal="left"/>
      <protection/>
    </xf>
    <xf numFmtId="168" fontId="15" fillId="33" borderId="15" xfId="0" applyNumberFormat="1" applyFont="1" applyFill="1" applyBorder="1" applyAlignment="1" applyProtection="1" quotePrefix="1">
      <alignment horizontal="left"/>
      <protection/>
    </xf>
    <xf numFmtId="168" fontId="13" fillId="33" borderId="15" xfId="0" applyNumberFormat="1" applyFont="1" applyFill="1" applyBorder="1" applyAlignment="1" applyProtection="1">
      <alignment horizontal="left"/>
      <protection/>
    </xf>
    <xf numFmtId="168" fontId="15" fillId="0" borderId="15" xfId="0" applyNumberFormat="1" applyFont="1" applyFill="1" applyBorder="1" applyAlignment="1" applyProtection="1" quotePrefix="1">
      <alignment horizontal="left"/>
      <protection/>
    </xf>
    <xf numFmtId="168" fontId="13" fillId="0" borderId="15" xfId="0" applyNumberFormat="1" applyFont="1" applyFill="1" applyBorder="1" applyAlignment="1" applyProtection="1">
      <alignment horizontal="left"/>
      <protection/>
    </xf>
    <xf numFmtId="168" fontId="15" fillId="33" borderId="16" xfId="0" applyNumberFormat="1" applyFont="1" applyFill="1" applyBorder="1" applyAlignment="1" applyProtection="1" quotePrefix="1">
      <alignment horizontal="left"/>
      <protection/>
    </xf>
    <xf numFmtId="168" fontId="16" fillId="33" borderId="0" xfId="0" applyNumberFormat="1" applyFont="1" applyFill="1" applyAlignment="1" applyProtection="1">
      <alignment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33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33" borderId="17" xfId="0" applyFont="1" applyFill="1" applyBorder="1" applyAlignment="1">
      <alignment horizontal="centerContinuous"/>
    </xf>
    <xf numFmtId="0" fontId="12" fillId="33" borderId="18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168" fontId="17" fillId="33" borderId="11" xfId="0" applyNumberFormat="1" applyFont="1" applyFill="1" applyBorder="1" applyAlignment="1" applyProtection="1">
      <alignment horizontal="right"/>
      <protection/>
    </xf>
    <xf numFmtId="168" fontId="10" fillId="33" borderId="19" xfId="0" applyNumberFormat="1" applyFont="1" applyFill="1" applyBorder="1" applyAlignment="1" applyProtection="1">
      <alignment horizontal="center"/>
      <protection/>
    </xf>
    <xf numFmtId="168" fontId="17" fillId="0" borderId="11" xfId="0" applyNumberFormat="1" applyFont="1" applyFill="1" applyBorder="1" applyAlignment="1" applyProtection="1">
      <alignment horizontal="right"/>
      <protection/>
    </xf>
    <xf numFmtId="168" fontId="10" fillId="0" borderId="19" xfId="0" applyNumberFormat="1" applyFont="1" applyFill="1" applyBorder="1" applyAlignment="1" applyProtection="1">
      <alignment horizontal="center"/>
      <protection/>
    </xf>
    <xf numFmtId="168" fontId="17" fillId="33" borderId="20" xfId="0" applyNumberFormat="1" applyFont="1" applyFill="1" applyBorder="1" applyAlignment="1" applyProtection="1">
      <alignment horizontal="right"/>
      <protection/>
    </xf>
    <xf numFmtId="168" fontId="10" fillId="33" borderId="21" xfId="0" applyNumberFormat="1" applyFont="1" applyFill="1" applyBorder="1" applyAlignment="1" applyProtection="1">
      <alignment horizontal="center"/>
      <protection/>
    </xf>
    <xf numFmtId="168" fontId="13" fillId="33" borderId="16" xfId="0" applyNumberFormat="1" applyFont="1" applyFill="1" applyBorder="1" applyAlignment="1" applyProtection="1">
      <alignment horizontal="left"/>
      <protection/>
    </xf>
    <xf numFmtId="168" fontId="13" fillId="33" borderId="20" xfId="0" applyNumberFormat="1" applyFont="1" applyFill="1" applyBorder="1" applyAlignment="1" applyProtection="1">
      <alignment horizontal="left"/>
      <protection/>
    </xf>
    <xf numFmtId="168" fontId="17" fillId="0" borderId="20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3" fillId="0" borderId="20" xfId="0" applyNumberFormat="1" applyFont="1" applyFill="1" applyBorder="1" applyAlignment="1" applyProtection="1">
      <alignment horizontal="left"/>
      <protection/>
    </xf>
    <xf numFmtId="168" fontId="13" fillId="33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33" borderId="13" xfId="0" applyNumberFormat="1" applyFont="1" applyFill="1" applyBorder="1" applyAlignment="1" applyProtection="1">
      <alignment/>
      <protection/>
    </xf>
    <xf numFmtId="0" fontId="13" fillId="33" borderId="13" xfId="0" applyFont="1" applyFill="1" applyBorder="1" applyAlignment="1">
      <alignment/>
    </xf>
    <xf numFmtId="168" fontId="13" fillId="0" borderId="13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3" fillId="33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vertical="center" wrapText="1"/>
    </xf>
    <xf numFmtId="0" fontId="22" fillId="0" borderId="27" xfId="0" applyFont="1" applyBorder="1" applyAlignment="1">
      <alignment horizontal="left" vertical="top" wrapText="1"/>
    </xf>
    <xf numFmtId="0" fontId="22" fillId="0" borderId="33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left" vertical="top" wrapText="1"/>
    </xf>
    <xf numFmtId="0" fontId="19" fillId="0" borderId="18" xfId="0" applyFont="1" applyFill="1" applyBorder="1" applyAlignment="1">
      <alignment vertical="top" wrapText="1"/>
    </xf>
    <xf numFmtId="0" fontId="24" fillId="0" borderId="34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left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/>
    </xf>
    <xf numFmtId="169" fontId="2" fillId="0" borderId="37" xfId="0" applyNumberFormat="1" applyFont="1" applyBorder="1" applyAlignment="1">
      <alignment/>
    </xf>
    <xf numFmtId="169" fontId="2" fillId="0" borderId="38" xfId="0" applyNumberFormat="1" applyFont="1" applyBorder="1" applyAlignment="1">
      <alignment/>
    </xf>
    <xf numFmtId="0" fontId="2" fillId="0" borderId="36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9" fontId="2" fillId="0" borderId="14" xfId="0" applyNumberFormat="1" applyFont="1" applyFill="1" applyBorder="1" applyAlignment="1">
      <alignment vertical="top" wrapText="1"/>
    </xf>
    <xf numFmtId="169" fontId="2" fillId="0" borderId="14" xfId="0" applyNumberFormat="1" applyFont="1" applyBorder="1" applyAlignment="1">
      <alignment vertical="top" wrapText="1"/>
    </xf>
    <xf numFmtId="169" fontId="2" fillId="0" borderId="36" xfId="0" applyNumberFormat="1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4" xfId="0" applyFont="1" applyBorder="1" applyAlignment="1">
      <alignment wrapText="1"/>
    </xf>
    <xf numFmtId="0" fontId="20" fillId="0" borderId="39" xfId="0" applyFont="1" applyBorder="1" applyAlignment="1">
      <alignment/>
    </xf>
    <xf numFmtId="0" fontId="20" fillId="0" borderId="37" xfId="0" applyFont="1" applyBorder="1" applyAlignment="1">
      <alignment wrapText="1"/>
    </xf>
    <xf numFmtId="169" fontId="20" fillId="0" borderId="37" xfId="0" applyNumberFormat="1" applyFont="1" applyBorder="1" applyAlignment="1">
      <alignment wrapText="1"/>
    </xf>
    <xf numFmtId="169" fontId="20" fillId="0" borderId="38" xfId="0" applyNumberFormat="1" applyFont="1" applyBorder="1" applyAlignment="1">
      <alignment/>
    </xf>
    <xf numFmtId="0" fontId="20" fillId="0" borderId="0" xfId="0" applyFont="1" applyAlignment="1">
      <alignment/>
    </xf>
    <xf numFmtId="0" fontId="2" fillId="0" borderId="36" xfId="0" applyFont="1" applyFill="1" applyBorder="1" applyAlignment="1">
      <alignment horizontal="center" vertical="top" wrapText="1"/>
    </xf>
    <xf numFmtId="169" fontId="2" fillId="0" borderId="14" xfId="0" applyNumberFormat="1" applyFont="1" applyFill="1" applyBorder="1" applyAlignment="1">
      <alignment horizontal="center" vertical="top" wrapText="1"/>
    </xf>
    <xf numFmtId="169" fontId="2" fillId="0" borderId="36" xfId="0" applyNumberFormat="1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/>
    </xf>
    <xf numFmtId="0" fontId="20" fillId="0" borderId="39" xfId="0" applyFont="1" applyFill="1" applyBorder="1" applyAlignment="1">
      <alignment horizontal="center"/>
    </xf>
    <xf numFmtId="0" fontId="20" fillId="0" borderId="37" xfId="0" applyFont="1" applyFill="1" applyBorder="1" applyAlignment="1">
      <alignment/>
    </xf>
    <xf numFmtId="169" fontId="20" fillId="0" borderId="37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169" fontId="20" fillId="0" borderId="38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5" xfId="0" applyFont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2" fontId="2" fillId="0" borderId="14" xfId="0" applyNumberFormat="1" applyFont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7" xfId="0" applyFont="1" applyBorder="1" applyAlignment="1">
      <alignment vertical="top" wrapText="1"/>
    </xf>
    <xf numFmtId="0" fontId="4" fillId="0" borderId="37" xfId="0" applyFont="1" applyFill="1" applyBorder="1" applyAlignment="1">
      <alignment horizontal="left" vertical="top" wrapText="1"/>
    </xf>
    <xf numFmtId="0" fontId="20" fillId="0" borderId="3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2" fontId="2" fillId="0" borderId="36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40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4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9" fontId="2" fillId="0" borderId="37" xfId="0" applyNumberFormat="1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40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2" fontId="2" fillId="0" borderId="5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36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top" wrapText="1"/>
    </xf>
    <xf numFmtId="169" fontId="4" fillId="0" borderId="14" xfId="0" applyNumberFormat="1" applyFont="1" applyFill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top" wrapText="1"/>
    </xf>
    <xf numFmtId="169" fontId="2" fillId="0" borderId="36" xfId="0" applyNumberFormat="1" applyFont="1" applyBorder="1" applyAlignment="1">
      <alignment horizontal="center" vertical="top" wrapText="1"/>
    </xf>
    <xf numFmtId="0" fontId="3" fillId="0" borderId="59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5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169" fontId="2" fillId="0" borderId="39" xfId="0" applyNumberFormat="1" applyFont="1" applyBorder="1" applyAlignment="1">
      <alignment horizontal="center"/>
    </xf>
    <xf numFmtId="169" fontId="2" fillId="0" borderId="3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3" bestFit="1" customWidth="1"/>
    <col min="11" max="12" width="9.125" style="93" customWidth="1"/>
    <col min="13" max="13" width="13.875" style="93" customWidth="1"/>
    <col min="14" max="15" width="9.125" style="93" customWidth="1"/>
  </cols>
  <sheetData>
    <row r="1" spans="1:15" ht="12.75">
      <c r="A1" s="7">
        <v>82285.75</v>
      </c>
      <c r="B1" s="8" t="str">
        <f>LEFT("000000000000",12-LEN(FIXED(TRUNC(A1),0,TRUE)))&amp;FIXED(TRUNC(A1),0,TRUE)</f>
        <v>000000082285</v>
      </c>
      <c r="C1" s="9"/>
      <c r="D1" s="10" t="s">
        <v>22</v>
      </c>
      <c r="E1" s="11" t="s">
        <v>23</v>
      </c>
      <c r="F1" s="12"/>
      <c r="H1" s="13"/>
      <c r="I1" s="13"/>
      <c r="J1" s="14"/>
      <c r="K1" s="15"/>
      <c r="L1" s="16"/>
      <c r="M1" s="17"/>
      <c r="N1" s="18"/>
      <c r="O1" s="19"/>
    </row>
    <row r="2" spans="1:15" ht="12.75">
      <c r="A2" s="20">
        <f>VALUE(MID($B$1,1,1))</f>
        <v>0</v>
      </c>
      <c r="B2" s="21" t="s">
        <v>24</v>
      </c>
      <c r="C2" s="12"/>
      <c r="D2" s="8" t="str">
        <f>IF(A2&gt;0,INDEX(E25:F34,A2+1,1)," ")</f>
        <v> </v>
      </c>
      <c r="E2" s="21">
        <f>LEN(TRIM(D2))</f>
        <v>0</v>
      </c>
      <c r="F2" s="12"/>
      <c r="H2" s="13"/>
      <c r="I2" s="22"/>
      <c r="J2" s="23"/>
      <c r="K2" s="24"/>
      <c r="L2" s="19"/>
      <c r="M2" s="15"/>
      <c r="N2" s="24"/>
      <c r="O2" s="19"/>
    </row>
    <row r="3" spans="1:15" ht="12.75">
      <c r="A3" s="20">
        <f>VALUE(MID($B$1,2,1))</f>
        <v>0</v>
      </c>
      <c r="B3" s="21" t="s">
        <v>25</v>
      </c>
      <c r="C3" s="12"/>
      <c r="D3" s="8" t="str">
        <f>IF(A3&gt;1,INDEX(D25:E34,A3+1,1)," ")</f>
        <v> </v>
      </c>
      <c r="E3" s="21">
        <f>LEN(TRIM(D2&amp;D3))</f>
        <v>0</v>
      </c>
      <c r="F3" s="12"/>
      <c r="H3" s="13"/>
      <c r="I3" s="13"/>
      <c r="J3" s="23"/>
      <c r="K3" s="24"/>
      <c r="L3" s="19"/>
      <c r="M3" s="15"/>
      <c r="N3" s="24"/>
      <c r="O3" s="19"/>
    </row>
    <row r="4" spans="1:15" ht="12.75">
      <c r="A4" s="20">
        <f>VALUE(MID($B$1,3,1))</f>
        <v>0</v>
      </c>
      <c r="B4" s="21" t="s">
        <v>26</v>
      </c>
      <c r="C4" s="12"/>
      <c r="D4" s="8" t="str">
        <f>IF(AND(A3&lt;2,(A3+A4)&gt;0),INDEX(F25:G44,A4+A3*10+1,1),INDEX(F25:G44,A4+1,1))</f>
        <v> </v>
      </c>
      <c r="E4" s="21">
        <f>LEN(TRIM(D2&amp;D3&amp;D4))</f>
        <v>0</v>
      </c>
      <c r="F4" s="12">
        <v>82285.75</v>
      </c>
      <c r="H4" s="13"/>
      <c r="I4" s="22"/>
      <c r="J4" s="23"/>
      <c r="K4" s="24"/>
      <c r="L4" s="19"/>
      <c r="M4" s="15"/>
      <c r="N4" s="24"/>
      <c r="O4" s="19"/>
    </row>
    <row r="5" spans="1:15" ht="12.75">
      <c r="A5" s="20"/>
      <c r="B5" s="25"/>
      <c r="C5" s="12"/>
      <c r="D5" s="8" t="str">
        <f>IF(SUM(A2:A4)&gt;0,IF(D4="один "," мільярд ",IF(OR(OR(D4="два ",D4="три "),D4="чотири ")," мільярда "," мільярдів "))," ")</f>
        <v> </v>
      </c>
      <c r="E5" s="21">
        <f>LEN(TRIM(D2&amp;D3&amp;D4&amp;D5))</f>
        <v>0</v>
      </c>
      <c r="F5" s="12"/>
      <c r="H5" s="13"/>
      <c r="I5" s="13"/>
      <c r="J5" s="23"/>
      <c r="K5" s="26"/>
      <c r="L5" s="19"/>
      <c r="M5" s="15"/>
      <c r="N5" s="24"/>
      <c r="O5" s="19"/>
    </row>
    <row r="6" spans="1:15" ht="12.75">
      <c r="A6" s="20">
        <f>VALUE(MID($B$1,4,1))</f>
        <v>0</v>
      </c>
      <c r="B6" s="21" t="s">
        <v>27</v>
      </c>
      <c r="C6" s="12"/>
      <c r="D6" s="8" t="str">
        <f>IF(A6&gt;0,INDEX(E25:F34,A6+1,1)," ")</f>
        <v> </v>
      </c>
      <c r="E6" s="21">
        <f>LEN(TRIM(D2&amp;D3&amp;D4&amp;D5&amp;D6))</f>
        <v>0</v>
      </c>
      <c r="F6" s="12"/>
      <c r="H6" s="13"/>
      <c r="I6" s="13"/>
      <c r="J6" s="23"/>
      <c r="K6" s="24"/>
      <c r="L6" s="19"/>
      <c r="M6" s="15"/>
      <c r="N6" s="24"/>
      <c r="O6" s="19"/>
    </row>
    <row r="7" spans="1:15" ht="12.75">
      <c r="A7" s="20">
        <f>VALUE(MID($B$1,5,1))</f>
        <v>0</v>
      </c>
      <c r="B7" s="21" t="s">
        <v>28</v>
      </c>
      <c r="C7" s="12"/>
      <c r="D7" s="8" t="str">
        <f>IF(A7&gt;1,INDEX(D25:E34,A7+1,1)," ")</f>
        <v> </v>
      </c>
      <c r="E7" s="21">
        <f>LEN(TRIM(D2&amp;D3&amp;D4&amp;D5&amp;D6&amp;D7))</f>
        <v>0</v>
      </c>
      <c r="F7" s="12"/>
      <c r="H7" s="13"/>
      <c r="I7" s="13"/>
      <c r="J7" s="23"/>
      <c r="K7" s="24"/>
      <c r="L7" s="19"/>
      <c r="M7" s="15"/>
      <c r="N7" s="24"/>
      <c r="O7" s="19"/>
    </row>
    <row r="8" spans="1:15" ht="12.75">
      <c r="A8" s="20">
        <f>VALUE(MID($B$1,6,1))</f>
        <v>0</v>
      </c>
      <c r="B8" s="21" t="s">
        <v>29</v>
      </c>
      <c r="C8" s="12"/>
      <c r="D8" s="8" t="str">
        <f>IF(AND(A7&lt;2,(A7+A8)&gt;0),INDEX(F25:G44,A8+A7*10+1,1),INDEX(F25:G44,A8+1,1))</f>
        <v> </v>
      </c>
      <c r="E8" s="21">
        <f>LEN(TRIM(D2&amp;D3&amp;D4&amp;D5&amp;D6&amp;D7&amp;D8))</f>
        <v>0</v>
      </c>
      <c r="F8" s="12"/>
      <c r="H8" s="13"/>
      <c r="I8" s="13"/>
      <c r="J8" s="23"/>
      <c r="K8" s="24"/>
      <c r="L8" s="19"/>
      <c r="M8" s="15"/>
      <c r="N8" s="24"/>
      <c r="O8" s="19"/>
    </row>
    <row r="9" spans="1:15" ht="12.75">
      <c r="A9" s="20"/>
      <c r="B9" s="25"/>
      <c r="C9" s="12"/>
      <c r="D9" s="8" t="str">
        <f>IF(SUM(A6:A8)&gt;0,IF(D8="один "," мільйон ",IF(OR(OR(D8="два ",D8="три "),D8="чотири ")," мільйона "," мільйонів "))," ")</f>
        <v> </v>
      </c>
      <c r="E9" s="21">
        <f>LEN(TRIM(D2&amp;D3&amp;D4&amp;D5&amp;D6&amp;D7&amp;D8&amp;D9))</f>
        <v>0</v>
      </c>
      <c r="F9" s="12"/>
      <c r="H9" s="13"/>
      <c r="I9" s="13"/>
      <c r="J9" s="23"/>
      <c r="K9" s="26"/>
      <c r="L9" s="19"/>
      <c r="M9" s="15"/>
      <c r="N9" s="24"/>
      <c r="O9" s="19"/>
    </row>
    <row r="10" spans="1:15" ht="12.75">
      <c r="A10" s="20">
        <f>VALUE(MID($B$1,7,1))</f>
        <v>0</v>
      </c>
      <c r="B10" s="21" t="s">
        <v>30</v>
      </c>
      <c r="C10" s="12"/>
      <c r="D10" s="8" t="str">
        <f>IF(A10&gt;0,INDEX(E25:F34,A10+1,1)," ")</f>
        <v> </v>
      </c>
      <c r="E10" s="21">
        <f>LEN(TRIM(D2&amp;D3&amp;D4&amp;D5&amp;D6&amp;D7&amp;D8&amp;D9&amp;D10))</f>
        <v>0</v>
      </c>
      <c r="F10" s="12"/>
      <c r="H10" s="13"/>
      <c r="I10" s="13"/>
      <c r="J10" s="23"/>
      <c r="K10" s="24"/>
      <c r="L10" s="19"/>
      <c r="M10" s="15"/>
      <c r="N10" s="24"/>
      <c r="O10" s="19"/>
    </row>
    <row r="11" spans="1:15" ht="12.75">
      <c r="A11" s="20">
        <f>VALUE(MID($B$1,8,1))</f>
        <v>8</v>
      </c>
      <c r="B11" s="21" t="s">
        <v>31</v>
      </c>
      <c r="C11" s="12"/>
      <c r="D11" s="8" t="str">
        <f>IF(A11&gt;1,INDEX(D25:E34,A11+1,1)," ")</f>
        <v>вісімдесят </v>
      </c>
      <c r="E11" s="21">
        <f>LEN(TRIM(D2&amp;D3&amp;D4&amp;D5&amp;D6&amp;D7&amp;D8&amp;D9&amp;D10&amp;D11))</f>
        <v>10</v>
      </c>
      <c r="F11" s="12"/>
      <c r="H11" s="22"/>
      <c r="I11" s="13"/>
      <c r="J11" s="23"/>
      <c r="K11" s="24"/>
      <c r="L11" s="19"/>
      <c r="M11" s="15"/>
      <c r="N11" s="24"/>
      <c r="O11" s="19"/>
    </row>
    <row r="12" spans="1:15" ht="12.75">
      <c r="A12" s="20">
        <f>VALUE(MID($B$1,9,1))</f>
        <v>2</v>
      </c>
      <c r="B12" s="21" t="s">
        <v>32</v>
      </c>
      <c r="C12" s="12"/>
      <c r="D12" s="8" t="str">
        <f>IF(AND(A11&lt;2,(A11+A12)&gt;0),INDEX(C25:C44,A12+A11*10+1,1),INDEX(C25:C44,A12+1,1))</f>
        <v>дві </v>
      </c>
      <c r="E12" s="21">
        <f>LEN(TRIM(D2&amp;D3&amp;D4&amp;D5&amp;D6&amp;D7&amp;D8&amp;D9&amp;D10&amp;D11&amp;D12))</f>
        <v>14</v>
      </c>
      <c r="F12" s="12"/>
      <c r="H12" s="27"/>
      <c r="I12" s="13"/>
      <c r="J12" s="23"/>
      <c r="K12" s="24"/>
      <c r="L12" s="19"/>
      <c r="M12" s="15"/>
      <c r="N12" s="24"/>
      <c r="O12" s="19"/>
    </row>
    <row r="13" spans="1:15" ht="12.75">
      <c r="A13" s="20"/>
      <c r="B13" s="25"/>
      <c r="C13" s="12"/>
      <c r="D13" s="8" t="str">
        <f>IF(SUM(A10:A12)&gt;0,IF(D12="одна "," тисяча ",IF(OR(OR(D12="дві ",D12="три "),D12="чотири ")," тисячі "," тисяч "))," ")</f>
        <v> тисячі </v>
      </c>
      <c r="E13" s="21">
        <f>LEN(TRIM(D2&amp;D3&amp;D4&amp;D5&amp;D6&amp;D7&amp;D8&amp;D9&amp;D10&amp;D11&amp;D12&amp;D13))</f>
        <v>21</v>
      </c>
      <c r="F13" s="12"/>
      <c r="H13" s="13"/>
      <c r="I13" s="13"/>
      <c r="J13" s="23"/>
      <c r="K13" s="26"/>
      <c r="L13" s="19"/>
      <c r="M13" s="15"/>
      <c r="N13" s="24"/>
      <c r="O13" s="19"/>
    </row>
    <row r="14" spans="1:15" ht="12.75">
      <c r="A14" s="20">
        <f>VALUE(MID($B$1,10,1))</f>
        <v>2</v>
      </c>
      <c r="B14" s="21" t="s">
        <v>33</v>
      </c>
      <c r="C14" s="12"/>
      <c r="D14" s="8" t="str">
        <f>IF(A14&gt;0,INDEX(E25:F34,A14+1,1)," ")</f>
        <v>двісті </v>
      </c>
      <c r="E14" s="21">
        <f>LEN(TRIM(D2&amp;D3&amp;D4&amp;D5&amp;D6&amp;D7&amp;D8&amp;D9&amp;D10&amp;D11&amp;D12&amp;D13&amp;D14))</f>
        <v>28</v>
      </c>
      <c r="F14" s="12"/>
      <c r="H14" s="28"/>
      <c r="I14" s="28"/>
      <c r="J14" s="23"/>
      <c r="K14" s="24"/>
      <c r="L14" s="19"/>
      <c r="M14" s="15"/>
      <c r="N14" s="24"/>
      <c r="O14" s="19"/>
    </row>
    <row r="15" spans="1:15" ht="12.75">
      <c r="A15" s="20">
        <f>VALUE(MID($B$1,11,1))</f>
        <v>8</v>
      </c>
      <c r="B15" s="21" t="s">
        <v>34</v>
      </c>
      <c r="C15" s="12"/>
      <c r="D15" s="8" t="str">
        <f>IF(A15&gt;1,INDEX(D25:E34,A15+1,1)," ")</f>
        <v>вісімдесят </v>
      </c>
      <c r="E15" s="21">
        <f>LEN(TRIM(D2&amp;D3&amp;D4&amp;D5&amp;D6&amp;D7&amp;D8&amp;D9&amp;D10&amp;D11&amp;D12&amp;D13&amp;D14&amp;D15))</f>
        <v>39</v>
      </c>
      <c r="F15" s="12"/>
      <c r="H15" s="22"/>
      <c r="I15" s="13"/>
      <c r="J15" s="23"/>
      <c r="K15" s="24"/>
      <c r="L15" s="19"/>
      <c r="M15" s="15"/>
      <c r="N15" s="24"/>
      <c r="O15" s="19"/>
    </row>
    <row r="16" spans="1:15" ht="12.75">
      <c r="A16" s="20">
        <f>VALUE(MID($B$1,12,1))</f>
        <v>5</v>
      </c>
      <c r="B16" s="21" t="s">
        <v>35</v>
      </c>
      <c r="C16" s="12"/>
      <c r="D16" s="8" t="str">
        <f>IF(AND(A15&lt;2,(A15+A16)&gt;0),INDEX(C25:C44,A16+A15*10+1,1),INDEX(C25:C44,A16+1,1))</f>
        <v>п'ять </v>
      </c>
      <c r="E16" s="21">
        <f>LEN(TRIM(D2&amp;D3&amp;D4&amp;D5&amp;D6&amp;D7&amp;D8&amp;D9&amp;D10&amp;D11&amp;D12&amp;D13&amp;D14&amp;D15&amp;D16))</f>
        <v>45</v>
      </c>
      <c r="F16" s="12"/>
      <c r="H16" s="29"/>
      <c r="I16" s="13"/>
      <c r="J16" s="23"/>
      <c r="K16" s="24"/>
      <c r="L16" s="19"/>
      <c r="M16" s="15"/>
      <c r="N16" s="24"/>
      <c r="O16" s="19"/>
    </row>
    <row r="17" spans="1:15" ht="12.75">
      <c r="A17" s="12"/>
      <c r="B17" s="30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2"/>
      <c r="D17" s="8" t="str">
        <f>" "&amp;RIGHT("00"&amp;FIXED((A1-INT(A1))*100,0),2)&amp;" коп."</f>
        <v> 75 коп.</v>
      </c>
      <c r="E17" s="21">
        <f>LEN(TRIM(D2&amp;D3&amp;D4&amp;D5&amp;D6&amp;D7&amp;D8&amp;D9&amp;D10&amp;D11&amp;D12&amp;D13&amp;D14&amp;D15&amp;D16&amp;B17))</f>
        <v>64</v>
      </c>
      <c r="F17" s="12"/>
      <c r="H17" s="29"/>
      <c r="I17" s="13"/>
      <c r="J17" s="19"/>
      <c r="K17" s="31"/>
      <c r="L17" s="19"/>
      <c r="M17" s="15"/>
      <c r="N17" s="24"/>
      <c r="O17" s="19"/>
    </row>
    <row r="18" spans="1:15" ht="12.75">
      <c r="A18" s="32" t="s">
        <v>36</v>
      </c>
      <c r="B18" s="33" t="str">
        <f>TRIM(+D2&amp;D3&amp;D4&amp;D5&amp;D6&amp;D7&amp;D8&amp;D9&amp;D10&amp;D11&amp;D12&amp;D13&amp;D14&amp;D15&amp;D16)</f>
        <v>вісімдесят дві тисячі двісті вісімдесят п'ять</v>
      </c>
      <c r="C18" s="34"/>
      <c r="D18" s="34"/>
      <c r="E18" s="34"/>
      <c r="F18" s="12"/>
      <c r="H18" s="13"/>
      <c r="I18" s="13"/>
      <c r="J18" s="35"/>
      <c r="K18" s="36"/>
      <c r="L18" s="37"/>
      <c r="M18" s="37"/>
      <c r="N18" s="37"/>
      <c r="O18" s="19"/>
    </row>
    <row r="19" spans="1:15" ht="12.75">
      <c r="A19" s="38" t="s">
        <v>37</v>
      </c>
      <c r="B19" s="39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2"/>
      <c r="D19" s="12"/>
      <c r="E19" s="12"/>
      <c r="F19" s="12"/>
      <c r="H19" s="13"/>
      <c r="I19" s="13"/>
      <c r="J19" s="40"/>
      <c r="K19" s="41"/>
      <c r="L19" s="19"/>
      <c r="M19" s="19"/>
      <c r="N19" s="19"/>
      <c r="O19" s="19"/>
    </row>
    <row r="20" spans="1:15" ht="12.75">
      <c r="A20" s="38" t="s">
        <v>36</v>
      </c>
      <c r="B20" s="39" t="str">
        <f>REPLACE(B19,1,1,IF(LEFT(B19,1)="ч","Ч",PROPER(LEFT(B19,1))))</f>
        <v>Вісімдесят дві тисячі двісті вісімдесят п'ять гривень 75 копійок</v>
      </c>
      <c r="C20" s="12"/>
      <c r="D20" s="12"/>
      <c r="E20" s="12"/>
      <c r="F20" s="12"/>
      <c r="H20" s="13"/>
      <c r="I20" s="13"/>
      <c r="J20" s="40"/>
      <c r="K20" s="41"/>
      <c r="L20" s="19"/>
      <c r="M20" s="19"/>
      <c r="N20" s="19"/>
      <c r="O20" s="19"/>
    </row>
    <row r="21" spans="1:15" ht="12.75">
      <c r="A21" s="12" t="str">
        <f>LEFT(B20,VLOOKUP(+B34,E2:E17,1))</f>
        <v>Вісімдесят дві тисячі двісті вісімдесят п'ять гривень 75 копійок</v>
      </c>
      <c r="B21" s="12"/>
      <c r="C21" s="12"/>
      <c r="D21" s="12"/>
      <c r="E21" s="12"/>
      <c r="F21" s="12"/>
      <c r="H21" s="13"/>
      <c r="I21" s="13"/>
      <c r="J21" s="19"/>
      <c r="K21" s="19"/>
      <c r="L21" s="19"/>
      <c r="M21" s="19"/>
      <c r="N21" s="19"/>
      <c r="O21" s="19"/>
    </row>
    <row r="22" spans="1:15" ht="12.75">
      <c r="A22" s="12">
        <f>TRIM(RIGHT(B20,LEN(B20)-LEN(A21)))</f>
      </c>
      <c r="B22" s="12"/>
      <c r="C22" s="12"/>
      <c r="D22" s="12"/>
      <c r="E22" s="12"/>
      <c r="F22" s="12"/>
      <c r="H22" s="13"/>
      <c r="I22" s="22"/>
      <c r="J22" s="19"/>
      <c r="K22" s="19"/>
      <c r="L22" s="19"/>
      <c r="M22" s="19"/>
      <c r="N22" s="19"/>
      <c r="O22" s="19"/>
    </row>
    <row r="23" spans="1:15" ht="12.75">
      <c r="A23" s="12"/>
      <c r="B23" s="12"/>
      <c r="C23" s="12"/>
      <c r="D23" s="12"/>
      <c r="E23" s="12"/>
      <c r="F23" s="12"/>
      <c r="H23" s="13"/>
      <c r="I23" s="13"/>
      <c r="J23" s="19"/>
      <c r="K23" s="19"/>
      <c r="L23" s="19"/>
      <c r="M23" s="19"/>
      <c r="N23" s="19"/>
      <c r="O23" s="19"/>
    </row>
    <row r="24" spans="1:15" ht="12.75">
      <c r="A24" s="42" t="s">
        <v>38</v>
      </c>
      <c r="B24" s="43"/>
      <c r="C24" s="44" t="s">
        <v>39</v>
      </c>
      <c r="D24" s="44" t="s">
        <v>40</v>
      </c>
      <c r="E24" s="44" t="s">
        <v>41</v>
      </c>
      <c r="F24" s="44" t="s">
        <v>42</v>
      </c>
      <c r="H24" s="13"/>
      <c r="I24" s="22"/>
      <c r="J24" s="45"/>
      <c r="K24" s="46"/>
      <c r="L24" s="47"/>
      <c r="M24" s="47"/>
      <c r="N24" s="47"/>
      <c r="O24" s="47"/>
    </row>
    <row r="25" spans="1:15" ht="12.75">
      <c r="A25" s="48" t="s">
        <v>43</v>
      </c>
      <c r="B25" s="49"/>
      <c r="C25" s="50" t="s">
        <v>44</v>
      </c>
      <c r="D25" s="50" t="s">
        <v>44</v>
      </c>
      <c r="E25" s="51" t="s">
        <v>44</v>
      </c>
      <c r="F25" s="50" t="s">
        <v>44</v>
      </c>
      <c r="H25" s="13"/>
      <c r="I25" s="13"/>
      <c r="J25" s="52"/>
      <c r="K25" s="53"/>
      <c r="L25" s="54"/>
      <c r="M25" s="54"/>
      <c r="N25" s="55"/>
      <c r="O25" s="54"/>
    </row>
    <row r="26" spans="1:15" ht="12.75">
      <c r="A26" s="56" t="s">
        <v>45</v>
      </c>
      <c r="B26" s="12"/>
      <c r="C26" s="57" t="s">
        <v>46</v>
      </c>
      <c r="D26" s="57" t="s">
        <v>47</v>
      </c>
      <c r="E26" s="21" t="s">
        <v>48</v>
      </c>
      <c r="F26" s="57" t="s">
        <v>49</v>
      </c>
      <c r="H26" s="13"/>
      <c r="I26" s="22"/>
      <c r="J26" s="58"/>
      <c r="K26" s="19"/>
      <c r="L26" s="59"/>
      <c r="M26" s="59"/>
      <c r="N26" s="24"/>
      <c r="O26" s="59"/>
    </row>
    <row r="27" spans="1:15" ht="12.75">
      <c r="A27" s="60" t="s">
        <v>50</v>
      </c>
      <c r="B27" s="61"/>
      <c r="C27" s="57" t="s">
        <v>51</v>
      </c>
      <c r="D27" s="57" t="s">
        <v>52</v>
      </c>
      <c r="E27" s="21" t="s">
        <v>53</v>
      </c>
      <c r="F27" s="57" t="s">
        <v>54</v>
      </c>
      <c r="H27" s="28"/>
      <c r="I27" s="28"/>
      <c r="J27" s="62"/>
      <c r="K27" s="63"/>
      <c r="L27" s="59"/>
      <c r="M27" s="59"/>
      <c r="N27" s="24"/>
      <c r="O27" s="59"/>
    </row>
    <row r="28" spans="1:15" ht="12.75">
      <c r="A28" s="61"/>
      <c r="B28" s="61"/>
      <c r="C28" s="57" t="s">
        <v>55</v>
      </c>
      <c r="D28" s="57" t="s">
        <v>56</v>
      </c>
      <c r="E28" s="21" t="s">
        <v>57</v>
      </c>
      <c r="F28" s="57" t="s">
        <v>55</v>
      </c>
      <c r="H28" s="28"/>
      <c r="I28" s="28"/>
      <c r="J28" s="63"/>
      <c r="K28" s="63"/>
      <c r="L28" s="59"/>
      <c r="M28" s="59"/>
      <c r="N28" s="24"/>
      <c r="O28" s="59"/>
    </row>
    <row r="29" spans="1:15" ht="12.75">
      <c r="A29" s="61"/>
      <c r="B29" s="64"/>
      <c r="C29" s="57" t="s">
        <v>58</v>
      </c>
      <c r="D29" s="57" t="s">
        <v>59</v>
      </c>
      <c r="E29" s="21" t="s">
        <v>60</v>
      </c>
      <c r="F29" s="57" t="s">
        <v>58</v>
      </c>
      <c r="H29" s="28"/>
      <c r="I29" s="28"/>
      <c r="J29" s="63"/>
      <c r="K29" s="65"/>
      <c r="L29" s="59"/>
      <c r="M29" s="59"/>
      <c r="N29" s="24"/>
      <c r="O29" s="59"/>
    </row>
    <row r="30" spans="1:15" ht="12.75">
      <c r="A30" s="61"/>
      <c r="B30" s="61"/>
      <c r="C30" s="57" t="s">
        <v>61</v>
      </c>
      <c r="D30" s="57" t="s">
        <v>62</v>
      </c>
      <c r="E30" s="21" t="s">
        <v>63</v>
      </c>
      <c r="F30" s="57" t="s">
        <v>61</v>
      </c>
      <c r="H30" s="28"/>
      <c r="I30" s="28"/>
      <c r="J30" s="63"/>
      <c r="K30" s="63"/>
      <c r="L30" s="59"/>
      <c r="M30" s="59"/>
      <c r="N30" s="24"/>
      <c r="O30" s="59"/>
    </row>
    <row r="31" spans="1:15" ht="12.75">
      <c r="A31" s="66" t="s">
        <v>64</v>
      </c>
      <c r="B31" s="67"/>
      <c r="C31" s="57" t="s">
        <v>65</v>
      </c>
      <c r="D31" s="57" t="s">
        <v>66</v>
      </c>
      <c r="E31" s="21" t="s">
        <v>67</v>
      </c>
      <c r="F31" s="57" t="s">
        <v>65</v>
      </c>
      <c r="H31" s="28"/>
      <c r="I31" s="28"/>
      <c r="J31" s="68"/>
      <c r="K31" s="69"/>
      <c r="L31" s="59"/>
      <c r="M31" s="59"/>
      <c r="N31" s="24"/>
      <c r="O31" s="59"/>
    </row>
    <row r="32" spans="1:15" ht="12.75">
      <c r="A32" s="70" t="s">
        <v>68</v>
      </c>
      <c r="B32" s="71" t="s">
        <v>69</v>
      </c>
      <c r="C32" s="57" t="s">
        <v>70</v>
      </c>
      <c r="D32" s="57" t="s">
        <v>71</v>
      </c>
      <c r="E32" s="21" t="s">
        <v>72</v>
      </c>
      <c r="F32" s="57" t="s">
        <v>70</v>
      </c>
      <c r="H32" s="28"/>
      <c r="I32" s="28"/>
      <c r="J32" s="72"/>
      <c r="K32" s="73"/>
      <c r="L32" s="59"/>
      <c r="M32" s="59"/>
      <c r="N32" s="24"/>
      <c r="O32" s="59"/>
    </row>
    <row r="33" spans="1:15" ht="12.75">
      <c r="A33" s="70" t="s">
        <v>73</v>
      </c>
      <c r="B33" s="71" t="s">
        <v>69</v>
      </c>
      <c r="C33" s="57" t="s">
        <v>74</v>
      </c>
      <c r="D33" s="57" t="s">
        <v>75</v>
      </c>
      <c r="E33" s="21" t="s">
        <v>76</v>
      </c>
      <c r="F33" s="57" t="s">
        <v>74</v>
      </c>
      <c r="H33" s="28"/>
      <c r="I33" s="28"/>
      <c r="J33" s="72"/>
      <c r="K33" s="73"/>
      <c r="L33" s="59"/>
      <c r="M33" s="59"/>
      <c r="N33" s="24"/>
      <c r="O33" s="59"/>
    </row>
    <row r="34" spans="1:15" ht="12.75">
      <c r="A34" s="74" t="s">
        <v>77</v>
      </c>
      <c r="B34" s="75">
        <v>95</v>
      </c>
      <c r="C34" s="57" t="s">
        <v>78</v>
      </c>
      <c r="D34" s="76" t="s">
        <v>79</v>
      </c>
      <c r="E34" s="77" t="s">
        <v>80</v>
      </c>
      <c r="F34" s="57" t="s">
        <v>78</v>
      </c>
      <c r="H34" s="28"/>
      <c r="I34" s="28"/>
      <c r="J34" s="78"/>
      <c r="K34" s="79"/>
      <c r="L34" s="59"/>
      <c r="M34" s="80"/>
      <c r="N34" s="81"/>
      <c r="O34" s="59"/>
    </row>
    <row r="35" spans="1:15" ht="12.75">
      <c r="A35" s="12"/>
      <c r="B35" s="12"/>
      <c r="C35" s="57" t="s">
        <v>47</v>
      </c>
      <c r="D35" s="39"/>
      <c r="E35" s="39"/>
      <c r="F35" s="57" t="s">
        <v>47</v>
      </c>
      <c r="H35" s="28"/>
      <c r="I35" s="28"/>
      <c r="J35" s="19"/>
      <c r="K35" s="19"/>
      <c r="L35" s="59"/>
      <c r="M35" s="41"/>
      <c r="N35" s="41"/>
      <c r="O35" s="59"/>
    </row>
    <row r="36" spans="1:15" ht="12.75">
      <c r="A36" s="12"/>
      <c r="B36" s="12"/>
      <c r="C36" s="57" t="s">
        <v>81</v>
      </c>
      <c r="D36" s="39"/>
      <c r="E36" s="39"/>
      <c r="F36" s="57" t="s">
        <v>81</v>
      </c>
      <c r="H36" s="28"/>
      <c r="I36" s="28"/>
      <c r="J36" s="19"/>
      <c r="K36" s="19"/>
      <c r="L36" s="59"/>
      <c r="M36" s="41"/>
      <c r="N36" s="41"/>
      <c r="O36" s="59"/>
    </row>
    <row r="37" spans="1:15" ht="12.75">
      <c r="A37" s="12"/>
      <c r="B37" s="12"/>
      <c r="C37" s="57" t="s">
        <v>82</v>
      </c>
      <c r="D37" s="39"/>
      <c r="E37" s="39"/>
      <c r="F37" s="57" t="s">
        <v>82</v>
      </c>
      <c r="H37" s="28"/>
      <c r="I37" s="28"/>
      <c r="J37" s="19"/>
      <c r="K37" s="19"/>
      <c r="L37" s="59"/>
      <c r="M37" s="41"/>
      <c r="N37" s="41"/>
      <c r="O37" s="59"/>
    </row>
    <row r="38" spans="1:15" ht="12.75">
      <c r="A38" s="12"/>
      <c r="B38" s="12"/>
      <c r="C38" s="57" t="s">
        <v>83</v>
      </c>
      <c r="D38" s="39"/>
      <c r="E38" s="39"/>
      <c r="F38" s="57" t="s">
        <v>83</v>
      </c>
      <c r="H38" s="28"/>
      <c r="I38" s="28"/>
      <c r="J38" s="19"/>
      <c r="K38" s="19"/>
      <c r="L38" s="59"/>
      <c r="M38" s="41"/>
      <c r="N38" s="41"/>
      <c r="O38" s="59"/>
    </row>
    <row r="39" spans="1:15" ht="12.75">
      <c r="A39" s="12"/>
      <c r="B39" s="12"/>
      <c r="C39" s="57" t="s">
        <v>84</v>
      </c>
      <c r="D39" s="39"/>
      <c r="E39" s="39"/>
      <c r="F39" s="57" t="s">
        <v>84</v>
      </c>
      <c r="H39" s="28"/>
      <c r="I39" s="28"/>
      <c r="J39" s="19"/>
      <c r="K39" s="19"/>
      <c r="L39" s="59"/>
      <c r="M39" s="41"/>
      <c r="N39" s="41"/>
      <c r="O39" s="59"/>
    </row>
    <row r="40" spans="1:15" ht="12.75">
      <c r="A40" s="12"/>
      <c r="B40" s="12"/>
      <c r="C40" s="57" t="s">
        <v>85</v>
      </c>
      <c r="D40" s="39"/>
      <c r="E40" s="39"/>
      <c r="F40" s="57" t="s">
        <v>85</v>
      </c>
      <c r="H40" s="28"/>
      <c r="I40" s="28"/>
      <c r="J40" s="19"/>
      <c r="K40" s="19"/>
      <c r="L40" s="59"/>
      <c r="M40" s="41"/>
      <c r="N40" s="41"/>
      <c r="O40" s="59"/>
    </row>
    <row r="41" spans="1:15" ht="12.75">
      <c r="A41" s="12"/>
      <c r="B41" s="12"/>
      <c r="C41" s="57" t="s">
        <v>86</v>
      </c>
      <c r="D41" s="39"/>
      <c r="E41" s="39"/>
      <c r="F41" s="57" t="s">
        <v>86</v>
      </c>
      <c r="H41" s="28"/>
      <c r="I41" s="28"/>
      <c r="J41" s="19"/>
      <c r="K41" s="19"/>
      <c r="L41" s="59"/>
      <c r="M41" s="41"/>
      <c r="N41" s="41"/>
      <c r="O41" s="59"/>
    </row>
    <row r="42" spans="1:15" ht="12.75">
      <c r="A42" s="12"/>
      <c r="B42" s="12"/>
      <c r="C42" s="57" t="s">
        <v>87</v>
      </c>
      <c r="D42" s="39"/>
      <c r="E42" s="39"/>
      <c r="F42" s="57" t="s">
        <v>87</v>
      </c>
      <c r="H42" s="28"/>
      <c r="I42" s="28"/>
      <c r="J42" s="19"/>
      <c r="K42" s="19"/>
      <c r="L42" s="59"/>
      <c r="M42" s="41"/>
      <c r="N42" s="41"/>
      <c r="O42" s="59"/>
    </row>
    <row r="43" spans="1:15" ht="12.75">
      <c r="A43" s="12"/>
      <c r="B43" s="12"/>
      <c r="C43" s="57" t="s">
        <v>88</v>
      </c>
      <c r="D43" s="39"/>
      <c r="E43" s="39"/>
      <c r="F43" s="57" t="s">
        <v>88</v>
      </c>
      <c r="H43" s="28"/>
      <c r="I43" s="28"/>
      <c r="J43" s="19"/>
      <c r="K43" s="19"/>
      <c r="L43" s="59"/>
      <c r="M43" s="41"/>
      <c r="N43" s="41"/>
      <c r="O43" s="59"/>
    </row>
    <row r="44" spans="1:15" ht="12.75">
      <c r="A44" s="12"/>
      <c r="B44" s="12"/>
      <c r="C44" s="76" t="s">
        <v>89</v>
      </c>
      <c r="D44" s="39"/>
      <c r="E44" s="39"/>
      <c r="F44" s="76" t="s">
        <v>89</v>
      </c>
      <c r="H44" s="28"/>
      <c r="I44" s="28"/>
      <c r="J44" s="19"/>
      <c r="K44" s="19"/>
      <c r="L44" s="80"/>
      <c r="M44" s="41"/>
      <c r="N44" s="41"/>
      <c r="O44" s="80"/>
    </row>
    <row r="45" spans="1:15" ht="12.75">
      <c r="A45" s="12"/>
      <c r="B45" s="12"/>
      <c r="C45" s="82"/>
      <c r="D45" s="39"/>
      <c r="E45" s="39"/>
      <c r="F45" s="82"/>
      <c r="H45" s="28"/>
      <c r="I45" s="28"/>
      <c r="J45" s="19"/>
      <c r="K45" s="19"/>
      <c r="L45" s="83"/>
      <c r="M45" s="41"/>
      <c r="N45" s="41"/>
      <c r="O45" s="83"/>
    </row>
    <row r="46" spans="1:15" ht="12.75">
      <c r="A46" s="12"/>
      <c r="B46" s="44" t="s">
        <v>90</v>
      </c>
      <c r="C46" s="44" t="s">
        <v>91</v>
      </c>
      <c r="D46" s="12"/>
      <c r="E46" s="12"/>
      <c r="F46" s="49"/>
      <c r="H46" s="28"/>
      <c r="I46" s="28"/>
      <c r="J46" s="19"/>
      <c r="K46" s="47"/>
      <c r="L46" s="47"/>
      <c r="M46" s="19"/>
      <c r="N46" s="19"/>
      <c r="O46" s="53"/>
    </row>
    <row r="47" spans="1:15" ht="12.75">
      <c r="A47" s="39">
        <v>0</v>
      </c>
      <c r="B47" s="84"/>
      <c r="C47" s="85" t="s">
        <v>92</v>
      </c>
      <c r="D47" s="12"/>
      <c r="E47" s="12"/>
      <c r="F47" s="49"/>
      <c r="H47" s="28"/>
      <c r="I47" s="28"/>
      <c r="J47" s="41"/>
      <c r="K47" s="86"/>
      <c r="L47" s="87"/>
      <c r="M47" s="19"/>
      <c r="N47" s="19"/>
      <c r="O47" s="53"/>
    </row>
    <row r="48" spans="1:12" ht="12.75">
      <c r="A48" s="88">
        <v>1</v>
      </c>
      <c r="B48" s="89" t="s">
        <v>93</v>
      </c>
      <c r="C48" s="89" t="s">
        <v>94</v>
      </c>
      <c r="D48" s="90"/>
      <c r="E48" s="90"/>
      <c r="F48" s="90"/>
      <c r="H48" s="28"/>
      <c r="I48" s="28"/>
      <c r="J48" s="91"/>
      <c r="K48" s="92"/>
      <c r="L48" s="92"/>
    </row>
    <row r="49" spans="1:12" ht="12.75">
      <c r="A49" s="88">
        <v>2</v>
      </c>
      <c r="B49" s="89" t="s">
        <v>95</v>
      </c>
      <c r="C49" s="89" t="s">
        <v>96</v>
      </c>
      <c r="D49" s="90"/>
      <c r="E49" s="90"/>
      <c r="F49" s="90"/>
      <c r="H49" s="28"/>
      <c r="I49" s="28"/>
      <c r="J49" s="91"/>
      <c r="K49" s="92"/>
      <c r="L49" s="92"/>
    </row>
    <row r="50" spans="1:12" ht="12.75">
      <c r="A50" s="88">
        <v>3</v>
      </c>
      <c r="B50" s="89" t="s">
        <v>95</v>
      </c>
      <c r="C50" s="89" t="s">
        <v>96</v>
      </c>
      <c r="D50" s="90"/>
      <c r="E50" s="90"/>
      <c r="F50" s="90"/>
      <c r="H50" s="28"/>
      <c r="I50" s="28"/>
      <c r="J50" s="91"/>
      <c r="K50" s="92"/>
      <c r="L50" s="92"/>
    </row>
    <row r="51" spans="1:12" ht="12.75">
      <c r="A51" s="88">
        <v>4</v>
      </c>
      <c r="B51" s="89" t="s">
        <v>95</v>
      </c>
      <c r="C51" s="89" t="s">
        <v>96</v>
      </c>
      <c r="D51" s="90"/>
      <c r="E51" s="90"/>
      <c r="F51" s="90"/>
      <c r="H51" s="28"/>
      <c r="I51" s="28"/>
      <c r="J51" s="91"/>
      <c r="K51" s="92"/>
      <c r="L51" s="92"/>
    </row>
    <row r="52" spans="1:12" ht="12.75">
      <c r="A52" s="88">
        <v>5</v>
      </c>
      <c r="B52" s="89" t="s">
        <v>97</v>
      </c>
      <c r="C52" s="89" t="s">
        <v>92</v>
      </c>
      <c r="D52" s="90"/>
      <c r="E52" s="90"/>
      <c r="F52" s="90"/>
      <c r="H52" s="28"/>
      <c r="I52" s="28"/>
      <c r="J52" s="91"/>
      <c r="K52" s="92"/>
      <c r="L52" s="92"/>
    </row>
    <row r="53" spans="1:12" ht="12.75">
      <c r="A53" s="88">
        <v>6</v>
      </c>
      <c r="B53" s="89" t="s">
        <v>97</v>
      </c>
      <c r="C53" s="89" t="s">
        <v>92</v>
      </c>
      <c r="D53" s="90"/>
      <c r="E53" s="90"/>
      <c r="F53" s="90"/>
      <c r="H53" s="28"/>
      <c r="I53" s="28"/>
      <c r="J53" s="91"/>
      <c r="K53" s="92"/>
      <c r="L53" s="92"/>
    </row>
    <row r="54" spans="1:12" ht="12.75">
      <c r="A54" s="88">
        <v>7</v>
      </c>
      <c r="B54" s="89" t="s">
        <v>97</v>
      </c>
      <c r="C54" s="89" t="s">
        <v>92</v>
      </c>
      <c r="D54" s="90"/>
      <c r="E54" s="90"/>
      <c r="F54" s="90"/>
      <c r="H54" s="28"/>
      <c r="I54" s="28"/>
      <c r="J54" s="91"/>
      <c r="K54" s="92"/>
      <c r="L54" s="92"/>
    </row>
    <row r="55" spans="1:12" ht="12.75">
      <c r="A55" s="88">
        <v>8</v>
      </c>
      <c r="B55" s="89" t="s">
        <v>97</v>
      </c>
      <c r="C55" s="89" t="s">
        <v>92</v>
      </c>
      <c r="D55" s="90"/>
      <c r="E55" s="90"/>
      <c r="F55" s="90"/>
      <c r="H55" s="28"/>
      <c r="I55" s="28"/>
      <c r="J55" s="91"/>
      <c r="K55" s="92"/>
      <c r="L55" s="92"/>
    </row>
    <row r="56" spans="1:12" ht="12.75">
      <c r="A56" s="88">
        <v>9</v>
      </c>
      <c r="B56" s="89" t="s">
        <v>97</v>
      </c>
      <c r="C56" s="89" t="s">
        <v>92</v>
      </c>
      <c r="D56" s="90"/>
      <c r="E56" s="90"/>
      <c r="F56" s="90"/>
      <c r="H56" s="28"/>
      <c r="I56" s="28"/>
      <c r="J56" s="91"/>
      <c r="K56" s="92"/>
      <c r="L56" s="92"/>
    </row>
    <row r="57" spans="1:12" ht="12.75">
      <c r="A57" s="88">
        <v>10</v>
      </c>
      <c r="B57" s="89" t="s">
        <v>97</v>
      </c>
      <c r="C57" s="89" t="s">
        <v>92</v>
      </c>
      <c r="D57" s="90"/>
      <c r="E57" s="90"/>
      <c r="F57" s="90"/>
      <c r="H57" s="28"/>
      <c r="I57" s="28"/>
      <c r="J57" s="91"/>
      <c r="K57" s="92"/>
      <c r="L57" s="92"/>
    </row>
    <row r="58" spans="1:12" ht="12.75">
      <c r="A58" s="88">
        <v>11</v>
      </c>
      <c r="B58" s="89" t="s">
        <v>97</v>
      </c>
      <c r="C58" s="89" t="s">
        <v>92</v>
      </c>
      <c r="D58" s="90"/>
      <c r="E58" s="90"/>
      <c r="F58" s="90"/>
      <c r="H58" s="28"/>
      <c r="I58" s="28"/>
      <c r="J58" s="91"/>
      <c r="K58" s="92"/>
      <c r="L58" s="92"/>
    </row>
    <row r="59" spans="1:12" ht="12.75">
      <c r="A59" s="88">
        <v>12</v>
      </c>
      <c r="B59" s="89" t="s">
        <v>97</v>
      </c>
      <c r="C59" s="89" t="s">
        <v>92</v>
      </c>
      <c r="D59" s="90"/>
      <c r="E59" s="90"/>
      <c r="F59" s="90"/>
      <c r="H59" s="28"/>
      <c r="I59" s="28"/>
      <c r="J59" s="91"/>
      <c r="K59" s="92"/>
      <c r="L59" s="92"/>
    </row>
    <row r="60" spans="1:12" ht="12.75">
      <c r="A60" s="88">
        <v>13</v>
      </c>
      <c r="B60" s="89" t="s">
        <v>97</v>
      </c>
      <c r="C60" s="89" t="s">
        <v>92</v>
      </c>
      <c r="D60" s="90"/>
      <c r="E60" s="90"/>
      <c r="F60" s="90"/>
      <c r="H60" s="28"/>
      <c r="I60" s="28"/>
      <c r="J60" s="91"/>
      <c r="K60" s="92"/>
      <c r="L60" s="92"/>
    </row>
    <row r="61" spans="1:12" ht="12.75">
      <c r="A61" s="88">
        <v>14</v>
      </c>
      <c r="B61" s="89" t="s">
        <v>97</v>
      </c>
      <c r="C61" s="89" t="s">
        <v>92</v>
      </c>
      <c r="D61" s="90"/>
      <c r="E61" s="90"/>
      <c r="F61" s="90"/>
      <c r="H61" s="28"/>
      <c r="I61" s="28"/>
      <c r="J61" s="91"/>
      <c r="K61" s="92"/>
      <c r="L61" s="92"/>
    </row>
    <row r="62" spans="1:12" ht="12.75">
      <c r="A62" s="88">
        <v>15</v>
      </c>
      <c r="B62" s="89" t="s">
        <v>97</v>
      </c>
      <c r="C62" s="89" t="s">
        <v>92</v>
      </c>
      <c r="D62" s="90"/>
      <c r="E62" s="90"/>
      <c r="F62" s="90"/>
      <c r="H62" s="28"/>
      <c r="I62" s="28"/>
      <c r="J62" s="91"/>
      <c r="K62" s="92"/>
      <c r="L62" s="92"/>
    </row>
    <row r="63" spans="1:12" ht="12.75">
      <c r="A63" s="88">
        <v>16</v>
      </c>
      <c r="B63" s="89" t="s">
        <v>97</v>
      </c>
      <c r="C63" s="89" t="s">
        <v>92</v>
      </c>
      <c r="D63" s="90"/>
      <c r="E63" s="90"/>
      <c r="F63" s="90"/>
      <c r="H63" s="28"/>
      <c r="I63" s="28"/>
      <c r="J63" s="91"/>
      <c r="K63" s="92"/>
      <c r="L63" s="92"/>
    </row>
    <row r="64" spans="1:12" ht="12.75">
      <c r="A64" s="88">
        <v>17</v>
      </c>
      <c r="B64" s="89" t="s">
        <v>97</v>
      </c>
      <c r="C64" s="89" t="s">
        <v>92</v>
      </c>
      <c r="D64" s="90"/>
      <c r="E64" s="90"/>
      <c r="F64" s="90"/>
      <c r="H64" s="28"/>
      <c r="I64" s="28"/>
      <c r="J64" s="91"/>
      <c r="K64" s="92"/>
      <c r="L64" s="92"/>
    </row>
    <row r="65" spans="1:12" ht="12.75">
      <c r="A65" s="88">
        <v>18</v>
      </c>
      <c r="B65" s="89" t="s">
        <v>97</v>
      </c>
      <c r="C65" s="89" t="s">
        <v>92</v>
      </c>
      <c r="D65" s="90"/>
      <c r="E65" s="90"/>
      <c r="F65" s="90"/>
      <c r="H65" s="28"/>
      <c r="I65" s="28"/>
      <c r="J65" s="91"/>
      <c r="K65" s="92"/>
      <c r="L65" s="92"/>
    </row>
    <row r="66" spans="1:12" ht="12.75">
      <c r="A66" s="88">
        <v>19</v>
      </c>
      <c r="B66" s="89" t="s">
        <v>97</v>
      </c>
      <c r="C66" s="89" t="s">
        <v>92</v>
      </c>
      <c r="D66" s="90"/>
      <c r="E66" s="90"/>
      <c r="F66" s="90"/>
      <c r="H66" s="28"/>
      <c r="I66" s="28"/>
      <c r="J66" s="91"/>
      <c r="K66" s="92"/>
      <c r="L66" s="92"/>
    </row>
    <row r="67" spans="1:12" ht="12.75">
      <c r="A67" s="88">
        <v>20</v>
      </c>
      <c r="B67" s="89" t="s">
        <v>97</v>
      </c>
      <c r="C67" s="89" t="s">
        <v>92</v>
      </c>
      <c r="D67" s="90"/>
      <c r="E67" s="90"/>
      <c r="F67" s="90"/>
      <c r="H67" s="28"/>
      <c r="I67" s="28"/>
      <c r="J67" s="91"/>
      <c r="K67" s="92"/>
      <c r="L67" s="92"/>
    </row>
    <row r="68" spans="1:12" ht="12.75">
      <c r="A68" s="88">
        <v>21</v>
      </c>
      <c r="B68" s="89" t="s">
        <v>93</v>
      </c>
      <c r="C68" s="89" t="s">
        <v>94</v>
      </c>
      <c r="D68" s="90"/>
      <c r="E68" s="90"/>
      <c r="F68" s="90"/>
      <c r="H68" s="28"/>
      <c r="I68" s="28"/>
      <c r="J68" s="91"/>
      <c r="K68" s="92"/>
      <c r="L68" s="92"/>
    </row>
    <row r="69" spans="1:12" ht="12.75">
      <c r="A69" s="88">
        <v>22</v>
      </c>
      <c r="B69" s="89" t="s">
        <v>95</v>
      </c>
      <c r="C69" s="89" t="s">
        <v>96</v>
      </c>
      <c r="D69" s="90"/>
      <c r="E69" s="90"/>
      <c r="F69" s="90"/>
      <c r="H69" s="28"/>
      <c r="I69" s="28"/>
      <c r="J69" s="91"/>
      <c r="K69" s="92"/>
      <c r="L69" s="92"/>
    </row>
    <row r="70" spans="1:12" ht="12.75">
      <c r="A70" s="88">
        <v>23</v>
      </c>
      <c r="B70" s="89" t="s">
        <v>95</v>
      </c>
      <c r="C70" s="89" t="s">
        <v>96</v>
      </c>
      <c r="D70" s="90"/>
      <c r="E70" s="90"/>
      <c r="F70" s="90"/>
      <c r="H70" s="28"/>
      <c r="I70" s="28"/>
      <c r="J70" s="91"/>
      <c r="K70" s="92"/>
      <c r="L70" s="92"/>
    </row>
    <row r="71" spans="1:12" ht="12.75">
      <c r="A71" s="88">
        <v>24</v>
      </c>
      <c r="B71" s="89" t="s">
        <v>95</v>
      </c>
      <c r="C71" s="89" t="s">
        <v>96</v>
      </c>
      <c r="D71" s="90"/>
      <c r="E71" s="90"/>
      <c r="F71" s="90"/>
      <c r="H71" s="28"/>
      <c r="I71" s="28"/>
      <c r="J71" s="91"/>
      <c r="K71" s="92"/>
      <c r="L71" s="92"/>
    </row>
    <row r="72" spans="1:12" ht="12.75">
      <c r="A72" s="88">
        <v>25</v>
      </c>
      <c r="B72" s="89" t="s">
        <v>97</v>
      </c>
      <c r="C72" s="89" t="s">
        <v>92</v>
      </c>
      <c r="D72" s="90"/>
      <c r="E72" s="90"/>
      <c r="F72" s="90"/>
      <c r="H72" s="28"/>
      <c r="I72" s="28"/>
      <c r="J72" s="91"/>
      <c r="K72" s="92"/>
      <c r="L72" s="92"/>
    </row>
    <row r="73" spans="1:12" ht="12.75">
      <c r="A73" s="88">
        <v>26</v>
      </c>
      <c r="B73" s="89" t="s">
        <v>97</v>
      </c>
      <c r="C73" s="89" t="s">
        <v>92</v>
      </c>
      <c r="D73" s="90"/>
      <c r="E73" s="90"/>
      <c r="F73" s="90"/>
      <c r="H73" s="28"/>
      <c r="I73" s="28"/>
      <c r="J73" s="91"/>
      <c r="K73" s="92"/>
      <c r="L73" s="92"/>
    </row>
    <row r="74" spans="1:12" ht="12.75">
      <c r="A74" s="88">
        <v>27</v>
      </c>
      <c r="B74" s="89" t="s">
        <v>97</v>
      </c>
      <c r="C74" s="89" t="s">
        <v>92</v>
      </c>
      <c r="D74" s="90"/>
      <c r="E74" s="90"/>
      <c r="F74" s="90"/>
      <c r="H74" s="28"/>
      <c r="I74" s="28"/>
      <c r="J74" s="91"/>
      <c r="K74" s="92"/>
      <c r="L74" s="92"/>
    </row>
    <row r="75" spans="1:12" ht="12.75">
      <c r="A75" s="88">
        <v>28</v>
      </c>
      <c r="B75" s="89" t="s">
        <v>97</v>
      </c>
      <c r="C75" s="89" t="s">
        <v>92</v>
      </c>
      <c r="D75" s="90"/>
      <c r="E75" s="90"/>
      <c r="F75" s="90"/>
      <c r="H75" s="28"/>
      <c r="I75" s="28"/>
      <c r="J75" s="91"/>
      <c r="K75" s="92"/>
      <c r="L75" s="92"/>
    </row>
    <row r="76" spans="1:12" ht="12.75">
      <c r="A76" s="88">
        <v>29</v>
      </c>
      <c r="B76" s="89" t="s">
        <v>97</v>
      </c>
      <c r="C76" s="89" t="s">
        <v>92</v>
      </c>
      <c r="D76" s="90"/>
      <c r="E76" s="90"/>
      <c r="F76" s="90"/>
      <c r="H76" s="28"/>
      <c r="I76" s="28"/>
      <c r="J76" s="91"/>
      <c r="K76" s="92"/>
      <c r="L76" s="92"/>
    </row>
    <row r="77" spans="1:12" ht="12.75">
      <c r="A77" s="88">
        <v>30</v>
      </c>
      <c r="B77" s="89" t="s">
        <v>97</v>
      </c>
      <c r="C77" s="89" t="s">
        <v>92</v>
      </c>
      <c r="D77" s="90"/>
      <c r="E77" s="90"/>
      <c r="F77" s="90"/>
      <c r="H77" s="28"/>
      <c r="I77" s="28"/>
      <c r="J77" s="91"/>
      <c r="K77" s="92"/>
      <c r="L77" s="92"/>
    </row>
    <row r="78" spans="1:12" ht="12.75">
      <c r="A78" s="88">
        <v>31</v>
      </c>
      <c r="B78" s="89" t="s">
        <v>93</v>
      </c>
      <c r="C78" s="89" t="s">
        <v>94</v>
      </c>
      <c r="D78" s="90"/>
      <c r="E78" s="90"/>
      <c r="F78" s="90"/>
      <c r="H78" s="28"/>
      <c r="I78" s="28"/>
      <c r="J78" s="91"/>
      <c r="K78" s="92"/>
      <c r="L78" s="92"/>
    </row>
    <row r="79" spans="1:12" ht="12.75">
      <c r="A79" s="88">
        <v>32</v>
      </c>
      <c r="B79" s="89" t="s">
        <v>95</v>
      </c>
      <c r="C79" s="89" t="s">
        <v>96</v>
      </c>
      <c r="D79" s="90"/>
      <c r="E79" s="90"/>
      <c r="F79" s="90"/>
      <c r="J79" s="91"/>
      <c r="K79" s="92"/>
      <c r="L79" s="92"/>
    </row>
    <row r="80" spans="1:12" ht="12.75">
      <c r="A80" s="88">
        <v>33</v>
      </c>
      <c r="B80" s="89" t="s">
        <v>95</v>
      </c>
      <c r="C80" s="89" t="s">
        <v>96</v>
      </c>
      <c r="D80" s="90"/>
      <c r="E80" s="90"/>
      <c r="F80" s="90"/>
      <c r="J80" s="91"/>
      <c r="K80" s="92"/>
      <c r="L80" s="92"/>
    </row>
    <row r="81" spans="1:12" ht="12.75">
      <c r="A81" s="88">
        <v>34</v>
      </c>
      <c r="B81" s="89" t="s">
        <v>95</v>
      </c>
      <c r="C81" s="89" t="s">
        <v>96</v>
      </c>
      <c r="D81" s="90"/>
      <c r="E81" s="90"/>
      <c r="F81" s="90"/>
      <c r="J81" s="91"/>
      <c r="K81" s="92"/>
      <c r="L81" s="92"/>
    </row>
    <row r="82" spans="1:12" ht="12.75">
      <c r="A82" s="88">
        <v>35</v>
      </c>
      <c r="B82" s="89" t="s">
        <v>97</v>
      </c>
      <c r="C82" s="89" t="s">
        <v>92</v>
      </c>
      <c r="D82" s="90"/>
      <c r="E82" s="90"/>
      <c r="F82" s="90"/>
      <c r="J82" s="91"/>
      <c r="K82" s="92"/>
      <c r="L82" s="92"/>
    </row>
    <row r="83" spans="1:12" ht="12.75">
      <c r="A83" s="88">
        <v>36</v>
      </c>
      <c r="B83" s="89" t="s">
        <v>97</v>
      </c>
      <c r="C83" s="89" t="s">
        <v>92</v>
      </c>
      <c r="D83" s="90"/>
      <c r="E83" s="90"/>
      <c r="F83" s="90"/>
      <c r="J83" s="91"/>
      <c r="K83" s="92"/>
      <c r="L83" s="92"/>
    </row>
    <row r="84" spans="1:12" ht="12.75">
      <c r="A84" s="88">
        <v>37</v>
      </c>
      <c r="B84" s="89" t="s">
        <v>97</v>
      </c>
      <c r="C84" s="89" t="s">
        <v>92</v>
      </c>
      <c r="D84" s="90"/>
      <c r="E84" s="90"/>
      <c r="F84" s="90"/>
      <c r="J84" s="91"/>
      <c r="K84" s="92"/>
      <c r="L84" s="92"/>
    </row>
    <row r="85" spans="1:12" ht="12.75">
      <c r="A85" s="88">
        <v>38</v>
      </c>
      <c r="B85" s="89" t="s">
        <v>97</v>
      </c>
      <c r="C85" s="89" t="s">
        <v>92</v>
      </c>
      <c r="D85" s="90"/>
      <c r="E85" s="90"/>
      <c r="F85" s="90"/>
      <c r="J85" s="91"/>
      <c r="K85" s="92"/>
      <c r="L85" s="92"/>
    </row>
    <row r="86" spans="1:12" ht="12.75">
      <c r="A86" s="88">
        <v>39</v>
      </c>
      <c r="B86" s="89" t="s">
        <v>97</v>
      </c>
      <c r="C86" s="89" t="s">
        <v>92</v>
      </c>
      <c r="D86" s="90"/>
      <c r="E86" s="90"/>
      <c r="F86" s="90"/>
      <c r="J86" s="91"/>
      <c r="K86" s="92"/>
      <c r="L86" s="92"/>
    </row>
    <row r="87" spans="1:12" ht="12.75">
      <c r="A87" s="88">
        <v>40</v>
      </c>
      <c r="B87" s="89" t="s">
        <v>97</v>
      </c>
      <c r="C87" s="89" t="s">
        <v>92</v>
      </c>
      <c r="D87" s="90"/>
      <c r="E87" s="90"/>
      <c r="F87" s="90"/>
      <c r="J87" s="91"/>
      <c r="K87" s="92"/>
      <c r="L87" s="92"/>
    </row>
    <row r="88" spans="1:12" ht="12.75">
      <c r="A88" s="88">
        <v>41</v>
      </c>
      <c r="B88" s="89" t="s">
        <v>93</v>
      </c>
      <c r="C88" s="89" t="s">
        <v>94</v>
      </c>
      <c r="D88" s="90"/>
      <c r="E88" s="90"/>
      <c r="F88" s="90"/>
      <c r="J88" s="91"/>
      <c r="K88" s="92"/>
      <c r="L88" s="92"/>
    </row>
    <row r="89" spans="1:12" ht="12.75">
      <c r="A89" s="88">
        <v>42</v>
      </c>
      <c r="B89" s="89" t="s">
        <v>95</v>
      </c>
      <c r="C89" s="89" t="s">
        <v>96</v>
      </c>
      <c r="D89" s="90"/>
      <c r="E89" s="90"/>
      <c r="F89" s="90"/>
      <c r="J89" s="91"/>
      <c r="K89" s="92"/>
      <c r="L89" s="92"/>
    </row>
    <row r="90" spans="1:12" ht="12.75">
      <c r="A90" s="88">
        <v>43</v>
      </c>
      <c r="B90" s="89" t="s">
        <v>95</v>
      </c>
      <c r="C90" s="89" t="s">
        <v>96</v>
      </c>
      <c r="D90" s="90"/>
      <c r="E90" s="90"/>
      <c r="F90" s="90"/>
      <c r="J90" s="91"/>
      <c r="K90" s="92"/>
      <c r="L90" s="92"/>
    </row>
    <row r="91" spans="1:12" ht="12.75">
      <c r="A91" s="88">
        <v>44</v>
      </c>
      <c r="B91" s="89" t="s">
        <v>95</v>
      </c>
      <c r="C91" s="89" t="s">
        <v>96</v>
      </c>
      <c r="D91" s="90"/>
      <c r="E91" s="90"/>
      <c r="F91" s="90"/>
      <c r="J91" s="91"/>
      <c r="K91" s="92"/>
      <c r="L91" s="92"/>
    </row>
    <row r="92" spans="1:12" ht="12.75">
      <c r="A92" s="88">
        <v>45</v>
      </c>
      <c r="B92" s="89" t="s">
        <v>97</v>
      </c>
      <c r="C92" s="89" t="s">
        <v>92</v>
      </c>
      <c r="D92" s="90"/>
      <c r="E92" s="90"/>
      <c r="F92" s="90"/>
      <c r="J92" s="91"/>
      <c r="K92" s="92"/>
      <c r="L92" s="92"/>
    </row>
    <row r="93" spans="1:12" ht="12.75">
      <c r="A93" s="88">
        <v>46</v>
      </c>
      <c r="B93" s="89" t="s">
        <v>97</v>
      </c>
      <c r="C93" s="89" t="s">
        <v>92</v>
      </c>
      <c r="D93" s="90"/>
      <c r="E93" s="90"/>
      <c r="F93" s="90"/>
      <c r="J93" s="91"/>
      <c r="K93" s="92"/>
      <c r="L93" s="92"/>
    </row>
    <row r="94" spans="1:12" ht="12.75">
      <c r="A94" s="88">
        <v>47</v>
      </c>
      <c r="B94" s="89" t="s">
        <v>97</v>
      </c>
      <c r="C94" s="89" t="s">
        <v>92</v>
      </c>
      <c r="D94" s="90"/>
      <c r="E94" s="90"/>
      <c r="F94" s="90"/>
      <c r="J94" s="91"/>
      <c r="K94" s="92"/>
      <c r="L94" s="92"/>
    </row>
    <row r="95" spans="1:12" ht="12.75">
      <c r="A95" s="88">
        <v>48</v>
      </c>
      <c r="B95" s="89" t="s">
        <v>97</v>
      </c>
      <c r="C95" s="89" t="s">
        <v>92</v>
      </c>
      <c r="D95" s="90"/>
      <c r="E95" s="90"/>
      <c r="F95" s="90"/>
      <c r="J95" s="91"/>
      <c r="K95" s="92"/>
      <c r="L95" s="92"/>
    </row>
    <row r="96" spans="1:12" ht="12.75">
      <c r="A96" s="88">
        <v>49</v>
      </c>
      <c r="B96" s="89" t="s">
        <v>97</v>
      </c>
      <c r="C96" s="89" t="s">
        <v>92</v>
      </c>
      <c r="D96" s="90"/>
      <c r="E96" s="90"/>
      <c r="F96" s="90"/>
      <c r="J96" s="91"/>
      <c r="K96" s="92"/>
      <c r="L96" s="92"/>
    </row>
    <row r="97" spans="1:12" ht="12.75">
      <c r="A97" s="88">
        <v>50</v>
      </c>
      <c r="B97" s="89" t="s">
        <v>97</v>
      </c>
      <c r="C97" s="89" t="s">
        <v>92</v>
      </c>
      <c r="D97" s="90"/>
      <c r="E97" s="90"/>
      <c r="F97" s="90"/>
      <c r="J97" s="91"/>
      <c r="K97" s="92"/>
      <c r="L97" s="92"/>
    </row>
    <row r="98" spans="1:12" ht="12.75">
      <c r="A98" s="88">
        <v>51</v>
      </c>
      <c r="B98" s="89" t="s">
        <v>93</v>
      </c>
      <c r="C98" s="89" t="s">
        <v>94</v>
      </c>
      <c r="D98" s="90"/>
      <c r="E98" s="90"/>
      <c r="F98" s="90"/>
      <c r="J98" s="91"/>
      <c r="K98" s="92"/>
      <c r="L98" s="92"/>
    </row>
    <row r="99" spans="1:12" ht="12.75">
      <c r="A99" s="88">
        <v>52</v>
      </c>
      <c r="B99" s="89" t="s">
        <v>95</v>
      </c>
      <c r="C99" s="89" t="s">
        <v>96</v>
      </c>
      <c r="D99" s="90"/>
      <c r="E99" s="90"/>
      <c r="F99" s="90"/>
      <c r="J99" s="91"/>
      <c r="K99" s="92"/>
      <c r="L99" s="92"/>
    </row>
    <row r="100" spans="1:12" ht="12.75">
      <c r="A100" s="88">
        <v>53</v>
      </c>
      <c r="B100" s="89" t="s">
        <v>95</v>
      </c>
      <c r="C100" s="89" t="s">
        <v>96</v>
      </c>
      <c r="D100" s="90"/>
      <c r="E100" s="90"/>
      <c r="F100" s="90"/>
      <c r="J100" s="91"/>
      <c r="K100" s="92"/>
      <c r="L100" s="92"/>
    </row>
    <row r="101" spans="1:12" ht="12.75">
      <c r="A101" s="88">
        <v>54</v>
      </c>
      <c r="B101" s="89" t="s">
        <v>95</v>
      </c>
      <c r="C101" s="89" t="s">
        <v>96</v>
      </c>
      <c r="D101" s="90"/>
      <c r="E101" s="90"/>
      <c r="F101" s="90"/>
      <c r="J101" s="91"/>
      <c r="K101" s="92"/>
      <c r="L101" s="92"/>
    </row>
    <row r="102" spans="1:12" ht="12.75">
      <c r="A102" s="88">
        <v>55</v>
      </c>
      <c r="B102" s="89" t="s">
        <v>97</v>
      </c>
      <c r="C102" s="89" t="s">
        <v>92</v>
      </c>
      <c r="D102" s="90"/>
      <c r="E102" s="90"/>
      <c r="F102" s="90"/>
      <c r="J102" s="91"/>
      <c r="K102" s="92"/>
      <c r="L102" s="92"/>
    </row>
    <row r="103" spans="1:12" ht="12.75">
      <c r="A103" s="88">
        <v>56</v>
      </c>
      <c r="B103" s="89" t="s">
        <v>97</v>
      </c>
      <c r="C103" s="89" t="s">
        <v>92</v>
      </c>
      <c r="D103" s="90"/>
      <c r="E103" s="90"/>
      <c r="F103" s="90"/>
      <c r="J103" s="91"/>
      <c r="K103" s="92"/>
      <c r="L103" s="92"/>
    </row>
    <row r="104" spans="1:12" ht="12.75">
      <c r="A104" s="88">
        <v>57</v>
      </c>
      <c r="B104" s="89" t="s">
        <v>97</v>
      </c>
      <c r="C104" s="89" t="s">
        <v>92</v>
      </c>
      <c r="D104" s="90"/>
      <c r="E104" s="90"/>
      <c r="F104" s="90"/>
      <c r="J104" s="91"/>
      <c r="K104" s="92"/>
      <c r="L104" s="92"/>
    </row>
    <row r="105" spans="1:12" ht="12.75">
      <c r="A105" s="88">
        <v>58</v>
      </c>
      <c r="B105" s="89" t="s">
        <v>97</v>
      </c>
      <c r="C105" s="89" t="s">
        <v>92</v>
      </c>
      <c r="D105" s="90"/>
      <c r="E105" s="90"/>
      <c r="F105" s="90"/>
      <c r="J105" s="91"/>
      <c r="K105" s="92"/>
      <c r="L105" s="92"/>
    </row>
    <row r="106" spans="1:12" ht="12.75">
      <c r="A106" s="88">
        <v>59</v>
      </c>
      <c r="B106" s="89" t="s">
        <v>97</v>
      </c>
      <c r="C106" s="89" t="s">
        <v>92</v>
      </c>
      <c r="D106" s="90"/>
      <c r="E106" s="90"/>
      <c r="F106" s="90"/>
      <c r="J106" s="91"/>
      <c r="K106" s="92"/>
      <c r="L106" s="92"/>
    </row>
    <row r="107" spans="1:12" ht="12.75">
      <c r="A107" s="88">
        <v>60</v>
      </c>
      <c r="B107" s="89" t="s">
        <v>97</v>
      </c>
      <c r="C107" s="89" t="s">
        <v>92</v>
      </c>
      <c r="D107" s="90"/>
      <c r="E107" s="90"/>
      <c r="F107" s="90"/>
      <c r="J107" s="91"/>
      <c r="K107" s="92"/>
      <c r="L107" s="92"/>
    </row>
    <row r="108" spans="1:12" ht="12.75">
      <c r="A108" s="88">
        <v>61</v>
      </c>
      <c r="B108" s="89" t="s">
        <v>93</v>
      </c>
      <c r="C108" s="89" t="s">
        <v>94</v>
      </c>
      <c r="D108" s="90"/>
      <c r="E108" s="90"/>
      <c r="F108" s="90"/>
      <c r="J108" s="91"/>
      <c r="K108" s="92"/>
      <c r="L108" s="92"/>
    </row>
    <row r="109" spans="1:12" ht="12.75">
      <c r="A109" s="88">
        <v>62</v>
      </c>
      <c r="B109" s="89" t="s">
        <v>95</v>
      </c>
      <c r="C109" s="89" t="s">
        <v>96</v>
      </c>
      <c r="D109" s="90"/>
      <c r="E109" s="90"/>
      <c r="F109" s="90"/>
      <c r="J109" s="91"/>
      <c r="K109" s="92"/>
      <c r="L109" s="92"/>
    </row>
    <row r="110" spans="1:12" ht="12.75">
      <c r="A110" s="88">
        <v>63</v>
      </c>
      <c r="B110" s="89" t="s">
        <v>95</v>
      </c>
      <c r="C110" s="89" t="s">
        <v>96</v>
      </c>
      <c r="D110" s="90"/>
      <c r="E110" s="90"/>
      <c r="F110" s="90"/>
      <c r="J110" s="91"/>
      <c r="K110" s="92"/>
      <c r="L110" s="92"/>
    </row>
    <row r="111" spans="1:12" ht="12.75">
      <c r="A111" s="88">
        <v>64</v>
      </c>
      <c r="B111" s="89" t="s">
        <v>95</v>
      </c>
      <c r="C111" s="89" t="s">
        <v>96</v>
      </c>
      <c r="D111" s="90"/>
      <c r="E111" s="90"/>
      <c r="F111" s="90"/>
      <c r="J111" s="91"/>
      <c r="K111" s="92"/>
      <c r="L111" s="92"/>
    </row>
    <row r="112" spans="1:12" ht="12.75">
      <c r="A112" s="88">
        <v>65</v>
      </c>
      <c r="B112" s="89" t="s">
        <v>97</v>
      </c>
      <c r="C112" s="89" t="s">
        <v>92</v>
      </c>
      <c r="D112" s="90"/>
      <c r="E112" s="90"/>
      <c r="F112" s="90"/>
      <c r="J112" s="91"/>
      <c r="K112" s="92"/>
      <c r="L112" s="92"/>
    </row>
    <row r="113" spans="1:12" ht="12.75">
      <c r="A113" s="88">
        <v>66</v>
      </c>
      <c r="B113" s="89" t="s">
        <v>97</v>
      </c>
      <c r="C113" s="89" t="s">
        <v>92</v>
      </c>
      <c r="D113" s="90"/>
      <c r="E113" s="90"/>
      <c r="F113" s="90"/>
      <c r="J113" s="91"/>
      <c r="K113" s="92"/>
      <c r="L113" s="92"/>
    </row>
    <row r="114" spans="1:12" ht="12.75">
      <c r="A114" s="88">
        <v>67</v>
      </c>
      <c r="B114" s="89" t="s">
        <v>97</v>
      </c>
      <c r="C114" s="89" t="s">
        <v>92</v>
      </c>
      <c r="D114" s="90"/>
      <c r="E114" s="90"/>
      <c r="F114" s="90"/>
      <c r="J114" s="91"/>
      <c r="K114" s="92"/>
      <c r="L114" s="92"/>
    </row>
    <row r="115" spans="1:12" ht="12.75">
      <c r="A115" s="88">
        <v>68</v>
      </c>
      <c r="B115" s="89" t="s">
        <v>97</v>
      </c>
      <c r="C115" s="89" t="s">
        <v>92</v>
      </c>
      <c r="D115" s="90"/>
      <c r="E115" s="90"/>
      <c r="F115" s="90"/>
      <c r="J115" s="91"/>
      <c r="K115" s="92"/>
      <c r="L115" s="92"/>
    </row>
    <row r="116" spans="1:12" ht="12.75">
      <c r="A116" s="88">
        <v>69</v>
      </c>
      <c r="B116" s="89" t="s">
        <v>97</v>
      </c>
      <c r="C116" s="89" t="s">
        <v>92</v>
      </c>
      <c r="D116" s="90"/>
      <c r="E116" s="90"/>
      <c r="F116" s="90"/>
      <c r="J116" s="91"/>
      <c r="K116" s="92"/>
      <c r="L116" s="92"/>
    </row>
    <row r="117" spans="1:12" ht="12.75">
      <c r="A117" s="88">
        <v>70</v>
      </c>
      <c r="B117" s="89" t="s">
        <v>97</v>
      </c>
      <c r="C117" s="89" t="s">
        <v>92</v>
      </c>
      <c r="D117" s="90"/>
      <c r="E117" s="90"/>
      <c r="F117" s="90"/>
      <c r="J117" s="91"/>
      <c r="K117" s="92"/>
      <c r="L117" s="92"/>
    </row>
    <row r="118" spans="1:12" ht="12.75">
      <c r="A118" s="88">
        <v>71</v>
      </c>
      <c r="B118" s="89" t="s">
        <v>93</v>
      </c>
      <c r="C118" s="89" t="s">
        <v>94</v>
      </c>
      <c r="D118" s="90"/>
      <c r="E118" s="90"/>
      <c r="F118" s="90"/>
      <c r="J118" s="91"/>
      <c r="K118" s="92"/>
      <c r="L118" s="92"/>
    </row>
    <row r="119" spans="1:12" ht="12.75">
      <c r="A119" s="88">
        <v>72</v>
      </c>
      <c r="B119" s="89" t="s">
        <v>95</v>
      </c>
      <c r="C119" s="89" t="s">
        <v>96</v>
      </c>
      <c r="D119" s="90"/>
      <c r="E119" s="90"/>
      <c r="F119" s="90"/>
      <c r="J119" s="91"/>
      <c r="K119" s="92"/>
      <c r="L119" s="92"/>
    </row>
    <row r="120" spans="1:12" ht="12.75">
      <c r="A120" s="88">
        <v>73</v>
      </c>
      <c r="B120" s="89" t="s">
        <v>95</v>
      </c>
      <c r="C120" s="89" t="s">
        <v>96</v>
      </c>
      <c r="D120" s="90"/>
      <c r="E120" s="90"/>
      <c r="F120" s="90"/>
      <c r="J120" s="91"/>
      <c r="K120" s="92"/>
      <c r="L120" s="92"/>
    </row>
    <row r="121" spans="1:12" ht="12.75">
      <c r="A121" s="88">
        <v>74</v>
      </c>
      <c r="B121" s="89" t="s">
        <v>95</v>
      </c>
      <c r="C121" s="89" t="s">
        <v>96</v>
      </c>
      <c r="D121" s="90"/>
      <c r="E121" s="90"/>
      <c r="F121" s="90"/>
      <c r="J121" s="91"/>
      <c r="K121" s="92"/>
      <c r="L121" s="92"/>
    </row>
    <row r="122" spans="1:12" ht="12.75">
      <c r="A122" s="88">
        <v>75</v>
      </c>
      <c r="B122" s="89" t="s">
        <v>97</v>
      </c>
      <c r="C122" s="89" t="s">
        <v>92</v>
      </c>
      <c r="D122" s="90"/>
      <c r="E122" s="90"/>
      <c r="F122" s="90"/>
      <c r="J122" s="91"/>
      <c r="K122" s="92"/>
      <c r="L122" s="92"/>
    </row>
    <row r="123" spans="1:12" ht="12.75">
      <c r="A123" s="88">
        <v>76</v>
      </c>
      <c r="B123" s="89" t="s">
        <v>97</v>
      </c>
      <c r="C123" s="89" t="s">
        <v>92</v>
      </c>
      <c r="D123" s="90"/>
      <c r="E123" s="90"/>
      <c r="F123" s="90"/>
      <c r="J123" s="91"/>
      <c r="K123" s="92"/>
      <c r="L123" s="92"/>
    </row>
    <row r="124" spans="1:12" ht="12.75">
      <c r="A124" s="88">
        <v>77</v>
      </c>
      <c r="B124" s="89" t="s">
        <v>97</v>
      </c>
      <c r="C124" s="89" t="s">
        <v>92</v>
      </c>
      <c r="D124" s="90"/>
      <c r="E124" s="90"/>
      <c r="F124" s="90"/>
      <c r="J124" s="91"/>
      <c r="K124" s="92"/>
      <c r="L124" s="92"/>
    </row>
    <row r="125" spans="1:12" ht="12.75">
      <c r="A125" s="88">
        <v>78</v>
      </c>
      <c r="B125" s="89" t="s">
        <v>97</v>
      </c>
      <c r="C125" s="89" t="s">
        <v>92</v>
      </c>
      <c r="D125" s="90"/>
      <c r="E125" s="90"/>
      <c r="F125" s="90"/>
      <c r="J125" s="91"/>
      <c r="K125" s="92"/>
      <c r="L125" s="92"/>
    </row>
    <row r="126" spans="1:12" ht="12.75">
      <c r="A126" s="88">
        <v>79</v>
      </c>
      <c r="B126" s="89" t="s">
        <v>97</v>
      </c>
      <c r="C126" s="89" t="s">
        <v>92</v>
      </c>
      <c r="D126" s="90"/>
      <c r="E126" s="90"/>
      <c r="F126" s="90"/>
      <c r="J126" s="91"/>
      <c r="K126" s="92"/>
      <c r="L126" s="92"/>
    </row>
    <row r="127" spans="1:12" ht="12.75">
      <c r="A127" s="88">
        <v>80</v>
      </c>
      <c r="B127" s="89" t="s">
        <v>97</v>
      </c>
      <c r="C127" s="89" t="s">
        <v>92</v>
      </c>
      <c r="D127" s="90"/>
      <c r="E127" s="90"/>
      <c r="F127" s="90"/>
      <c r="J127" s="91"/>
      <c r="K127" s="92"/>
      <c r="L127" s="92"/>
    </row>
    <row r="128" spans="1:12" ht="12.75">
      <c r="A128" s="88">
        <v>81</v>
      </c>
      <c r="B128" s="89" t="s">
        <v>93</v>
      </c>
      <c r="C128" s="89" t="s">
        <v>94</v>
      </c>
      <c r="D128" s="90"/>
      <c r="E128" s="90"/>
      <c r="F128" s="90"/>
      <c r="J128" s="91"/>
      <c r="K128" s="92"/>
      <c r="L128" s="92"/>
    </row>
    <row r="129" spans="1:12" ht="12.75">
      <c r="A129" s="88">
        <v>82</v>
      </c>
      <c r="B129" s="89" t="s">
        <v>95</v>
      </c>
      <c r="C129" s="89" t="s">
        <v>96</v>
      </c>
      <c r="D129" s="90"/>
      <c r="E129" s="90"/>
      <c r="F129" s="90"/>
      <c r="J129" s="91"/>
      <c r="K129" s="92"/>
      <c r="L129" s="92"/>
    </row>
    <row r="130" spans="1:12" ht="12.75">
      <c r="A130" s="88">
        <v>83</v>
      </c>
      <c r="B130" s="89" t="s">
        <v>95</v>
      </c>
      <c r="C130" s="89" t="s">
        <v>96</v>
      </c>
      <c r="D130" s="90"/>
      <c r="E130" s="90"/>
      <c r="F130" s="90"/>
      <c r="J130" s="91"/>
      <c r="K130" s="92"/>
      <c r="L130" s="92"/>
    </row>
    <row r="131" spans="1:12" ht="12.75">
      <c r="A131" s="88">
        <v>84</v>
      </c>
      <c r="B131" s="89" t="s">
        <v>95</v>
      </c>
      <c r="C131" s="89" t="s">
        <v>96</v>
      </c>
      <c r="D131" s="90"/>
      <c r="E131" s="90"/>
      <c r="F131" s="90"/>
      <c r="J131" s="91"/>
      <c r="K131" s="92"/>
      <c r="L131" s="92"/>
    </row>
    <row r="132" spans="1:12" ht="12.75">
      <c r="A132" s="88">
        <v>85</v>
      </c>
      <c r="B132" s="89" t="s">
        <v>97</v>
      </c>
      <c r="C132" s="89" t="s">
        <v>92</v>
      </c>
      <c r="D132" s="90"/>
      <c r="E132" s="90"/>
      <c r="F132" s="90"/>
      <c r="J132" s="91"/>
      <c r="K132" s="92"/>
      <c r="L132" s="92"/>
    </row>
    <row r="133" spans="1:12" ht="12.75">
      <c r="A133" s="88">
        <v>86</v>
      </c>
      <c r="B133" s="89" t="s">
        <v>97</v>
      </c>
      <c r="C133" s="89" t="s">
        <v>92</v>
      </c>
      <c r="D133" s="90"/>
      <c r="E133" s="90"/>
      <c r="F133" s="90"/>
      <c r="J133" s="91"/>
      <c r="K133" s="92"/>
      <c r="L133" s="92"/>
    </row>
    <row r="134" spans="1:12" ht="12.75">
      <c r="A134" s="88">
        <v>87</v>
      </c>
      <c r="B134" s="89" t="s">
        <v>97</v>
      </c>
      <c r="C134" s="89" t="s">
        <v>92</v>
      </c>
      <c r="D134" s="90"/>
      <c r="E134" s="90"/>
      <c r="F134" s="90"/>
      <c r="J134" s="91"/>
      <c r="K134" s="92"/>
      <c r="L134" s="92"/>
    </row>
    <row r="135" spans="1:12" ht="12.75">
      <c r="A135" s="88">
        <v>88</v>
      </c>
      <c r="B135" s="89" t="s">
        <v>97</v>
      </c>
      <c r="C135" s="89" t="s">
        <v>92</v>
      </c>
      <c r="D135" s="90"/>
      <c r="E135" s="90"/>
      <c r="F135" s="90"/>
      <c r="J135" s="91"/>
      <c r="K135" s="92"/>
      <c r="L135" s="92"/>
    </row>
    <row r="136" spans="1:12" ht="12.75">
      <c r="A136" s="88">
        <v>89</v>
      </c>
      <c r="B136" s="89" t="s">
        <v>97</v>
      </c>
      <c r="C136" s="89" t="s">
        <v>92</v>
      </c>
      <c r="D136" s="90"/>
      <c r="E136" s="90"/>
      <c r="F136" s="90"/>
      <c r="J136" s="91"/>
      <c r="K136" s="92"/>
      <c r="L136" s="92"/>
    </row>
    <row r="137" spans="1:12" ht="12.75">
      <c r="A137" s="88">
        <v>90</v>
      </c>
      <c r="B137" s="89" t="s">
        <v>97</v>
      </c>
      <c r="C137" s="89" t="s">
        <v>92</v>
      </c>
      <c r="D137" s="90"/>
      <c r="E137" s="90"/>
      <c r="F137" s="90"/>
      <c r="J137" s="91"/>
      <c r="K137" s="92"/>
      <c r="L137" s="92"/>
    </row>
    <row r="138" spans="1:12" ht="12.75">
      <c r="A138" s="88">
        <v>91</v>
      </c>
      <c r="B138" s="89" t="s">
        <v>93</v>
      </c>
      <c r="C138" s="89" t="s">
        <v>94</v>
      </c>
      <c r="D138" s="90"/>
      <c r="E138" s="90"/>
      <c r="F138" s="90"/>
      <c r="J138" s="91"/>
      <c r="K138" s="92"/>
      <c r="L138" s="92"/>
    </row>
    <row r="139" spans="1:12" ht="12.75">
      <c r="A139" s="88">
        <v>92</v>
      </c>
      <c r="B139" s="89" t="s">
        <v>95</v>
      </c>
      <c r="C139" s="89" t="s">
        <v>96</v>
      </c>
      <c r="D139" s="90"/>
      <c r="E139" s="90"/>
      <c r="F139" s="90"/>
      <c r="J139" s="91"/>
      <c r="K139" s="92"/>
      <c r="L139" s="92"/>
    </row>
    <row r="140" spans="1:12" ht="12.75">
      <c r="A140" s="88">
        <v>93</v>
      </c>
      <c r="B140" s="89" t="s">
        <v>95</v>
      </c>
      <c r="C140" s="89" t="s">
        <v>96</v>
      </c>
      <c r="D140" s="90"/>
      <c r="E140" s="90"/>
      <c r="F140" s="90"/>
      <c r="J140" s="91"/>
      <c r="K140" s="92"/>
      <c r="L140" s="92"/>
    </row>
    <row r="141" spans="1:12" ht="12.75">
      <c r="A141" s="88">
        <v>94</v>
      </c>
      <c r="B141" s="89" t="s">
        <v>95</v>
      </c>
      <c r="C141" s="89" t="s">
        <v>96</v>
      </c>
      <c r="D141" s="90"/>
      <c r="E141" s="90"/>
      <c r="F141" s="90"/>
      <c r="J141" s="91"/>
      <c r="K141" s="92"/>
      <c r="L141" s="92"/>
    </row>
    <row r="142" spans="1:12" ht="12.75">
      <c r="A142" s="88">
        <v>95</v>
      </c>
      <c r="B142" s="89" t="s">
        <v>97</v>
      </c>
      <c r="C142" s="89" t="s">
        <v>92</v>
      </c>
      <c r="D142" s="90"/>
      <c r="E142" s="90"/>
      <c r="F142" s="90"/>
      <c r="J142" s="91"/>
      <c r="K142" s="92"/>
      <c r="L142" s="92"/>
    </row>
    <row r="143" spans="1:12" ht="12.75">
      <c r="A143" s="88">
        <v>96</v>
      </c>
      <c r="B143" s="89" t="s">
        <v>97</v>
      </c>
      <c r="C143" s="89" t="s">
        <v>92</v>
      </c>
      <c r="D143" s="90"/>
      <c r="E143" s="90"/>
      <c r="F143" s="90"/>
      <c r="J143" s="91"/>
      <c r="K143" s="92"/>
      <c r="L143" s="92"/>
    </row>
    <row r="144" spans="1:12" ht="12.75">
      <c r="A144" s="88">
        <v>97</v>
      </c>
      <c r="B144" s="89" t="s">
        <v>97</v>
      </c>
      <c r="C144" s="89" t="s">
        <v>92</v>
      </c>
      <c r="D144" s="90"/>
      <c r="E144" s="90"/>
      <c r="F144" s="90"/>
      <c r="J144" s="91"/>
      <c r="K144" s="92"/>
      <c r="L144" s="92"/>
    </row>
    <row r="145" spans="1:12" ht="12.75">
      <c r="A145" s="88">
        <v>98</v>
      </c>
      <c r="B145" s="89" t="s">
        <v>97</v>
      </c>
      <c r="C145" s="89" t="s">
        <v>92</v>
      </c>
      <c r="D145" s="90"/>
      <c r="E145" s="90"/>
      <c r="F145" s="90"/>
      <c r="J145" s="91"/>
      <c r="K145" s="92"/>
      <c r="L145" s="92"/>
    </row>
    <row r="146" spans="1:12" ht="12.75">
      <c r="A146" s="88">
        <v>99</v>
      </c>
      <c r="B146" s="94" t="s">
        <v>97</v>
      </c>
      <c r="C146" s="94" t="s">
        <v>92</v>
      </c>
      <c r="D146" s="90"/>
      <c r="E146" s="90"/>
      <c r="F146" s="90"/>
      <c r="J146" s="91"/>
      <c r="K146" s="95"/>
      <c r="L146" s="9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43"/>
  <sheetViews>
    <sheetView view="pageBreakPreview" zoomScale="110" zoomScaleSheetLayoutView="110" zoomScalePageLayoutView="0" workbookViewId="0" topLeftCell="A111">
      <selection activeCell="G104" sqref="G104:H116"/>
    </sheetView>
  </sheetViews>
  <sheetFormatPr defaultColWidth="9.00390625" defaultRowHeight="12.75"/>
  <cols>
    <col min="1" max="1" width="6.75390625" style="113" customWidth="1"/>
    <col min="2" max="2" width="11.375" style="110" customWidth="1"/>
    <col min="3" max="3" width="34.25390625" style="110" customWidth="1"/>
    <col min="4" max="4" width="14.625" style="110" customWidth="1"/>
    <col min="5" max="5" width="14.375" style="110" customWidth="1"/>
    <col min="6" max="6" width="15.125" style="110" customWidth="1"/>
    <col min="7" max="7" width="11.25390625" style="110" customWidth="1"/>
    <col min="8" max="8" width="12.125" style="110" customWidth="1"/>
    <col min="9" max="9" width="11.875" style="110" customWidth="1"/>
    <col min="10" max="10" width="10.25390625" style="110" customWidth="1"/>
    <col min="11" max="11" width="10.875" style="115" customWidth="1"/>
    <col min="12" max="12" width="10.375" style="115" customWidth="1"/>
    <col min="13" max="13" width="11.25390625" style="115" customWidth="1"/>
    <col min="14" max="14" width="10.875" style="115" customWidth="1"/>
    <col min="15" max="16" width="9.125" style="115" customWidth="1"/>
    <col min="17" max="16384" width="9.125" style="110" customWidth="1"/>
  </cols>
  <sheetData>
    <row r="1" ht="15.75">
      <c r="H1" s="114" t="s">
        <v>0</v>
      </c>
    </row>
    <row r="2" spans="2:8" ht="18.75">
      <c r="B2" s="109"/>
      <c r="H2" s="114" t="s">
        <v>132</v>
      </c>
    </row>
    <row r="3" ht="15.75">
      <c r="H3" s="114" t="s">
        <v>155</v>
      </c>
    </row>
    <row r="4" ht="18.75">
      <c r="H4" s="117"/>
    </row>
    <row r="6" ht="15.75">
      <c r="H6" s="118" t="s">
        <v>3</v>
      </c>
    </row>
    <row r="7" ht="15.75">
      <c r="H7" s="124" t="s">
        <v>186</v>
      </c>
    </row>
    <row r="8" spans="8:11" ht="15.75">
      <c r="H8" s="123" t="s">
        <v>133</v>
      </c>
      <c r="I8" s="123"/>
      <c r="J8" s="123"/>
      <c r="K8" s="123"/>
    </row>
    <row r="9" ht="15.75">
      <c r="H9" s="204" t="s">
        <v>4</v>
      </c>
    </row>
    <row r="10" spans="8:12" ht="15.75">
      <c r="H10" s="207" t="s">
        <v>187</v>
      </c>
      <c r="I10" s="123"/>
      <c r="J10" s="123"/>
      <c r="K10" s="123"/>
      <c r="L10" s="123"/>
    </row>
    <row r="11" spans="8:16" s="205" customFormat="1" ht="11.25">
      <c r="H11" s="204" t="s">
        <v>188</v>
      </c>
      <c r="K11" s="206"/>
      <c r="L11" s="206"/>
      <c r="M11" s="206"/>
      <c r="N11" s="206"/>
      <c r="O11" s="206"/>
      <c r="P11" s="206"/>
    </row>
    <row r="12" ht="15.75">
      <c r="H12" s="114" t="s">
        <v>189</v>
      </c>
    </row>
    <row r="13" spans="2:8" ht="18.75">
      <c r="B13" s="120"/>
      <c r="H13" s="116"/>
    </row>
    <row r="14" spans="2:8" ht="18.75">
      <c r="B14" s="120"/>
      <c r="H14" s="116"/>
    </row>
    <row r="15" spans="2:8" ht="18.75">
      <c r="B15" s="120"/>
      <c r="H15" s="116"/>
    </row>
    <row r="16" ht="18.75">
      <c r="D16" s="120" t="s">
        <v>5</v>
      </c>
    </row>
    <row r="17" ht="18.75">
      <c r="D17" s="120" t="s">
        <v>156</v>
      </c>
    </row>
    <row r="18" ht="18.75">
      <c r="D18" s="120"/>
    </row>
    <row r="19" spans="1:8" ht="18.75">
      <c r="A19" s="113" t="s">
        <v>124</v>
      </c>
      <c r="B19" s="121">
        <v>1500000</v>
      </c>
      <c r="C19" s="122" t="s">
        <v>121</v>
      </c>
      <c r="D19" s="123"/>
      <c r="E19" s="123"/>
      <c r="F19" s="123"/>
      <c r="G19" s="123"/>
      <c r="H19" s="123"/>
    </row>
    <row r="20" ht="15.75">
      <c r="B20" s="124" t="s">
        <v>6</v>
      </c>
    </row>
    <row r="21" spans="1:8" ht="18.75">
      <c r="A21" s="113" t="s">
        <v>123</v>
      </c>
      <c r="B21" s="121">
        <v>1510000</v>
      </c>
      <c r="C21" s="122" t="s">
        <v>121</v>
      </c>
      <c r="D21" s="123"/>
      <c r="E21" s="123"/>
      <c r="F21" s="123"/>
      <c r="G21" s="123"/>
      <c r="H21" s="123"/>
    </row>
    <row r="22" spans="2:5" ht="15.75">
      <c r="B22" s="125" t="s">
        <v>7</v>
      </c>
      <c r="C22" s="126"/>
      <c r="D22" s="126"/>
      <c r="E22" s="126"/>
    </row>
    <row r="23" spans="1:15" ht="22.5" customHeight="1">
      <c r="A23" s="113" t="s">
        <v>122</v>
      </c>
      <c r="B23" s="121">
        <v>1513049</v>
      </c>
      <c r="C23" s="208">
        <v>1010</v>
      </c>
      <c r="D23" s="353" t="s">
        <v>200</v>
      </c>
      <c r="E23" s="353"/>
      <c r="F23" s="353"/>
      <c r="G23" s="353"/>
      <c r="H23" s="353"/>
      <c r="I23" s="353"/>
      <c r="J23" s="354"/>
      <c r="K23" s="127"/>
      <c r="L23" s="127"/>
      <c r="M23" s="127"/>
      <c r="N23" s="127"/>
      <c r="O23" s="127"/>
    </row>
    <row r="24" spans="2:6" ht="15.75">
      <c r="B24" s="125" t="s">
        <v>190</v>
      </c>
      <c r="C24" s="126"/>
      <c r="D24" s="126"/>
      <c r="E24" s="126"/>
      <c r="F24" s="126"/>
    </row>
    <row r="25" spans="1:6" ht="18.75">
      <c r="A25" s="113" t="s">
        <v>125</v>
      </c>
      <c r="B25" s="117" t="s">
        <v>136</v>
      </c>
      <c r="E25" s="128">
        <v>15187.11258</v>
      </c>
      <c r="F25" s="130" t="s">
        <v>143</v>
      </c>
    </row>
    <row r="26" spans="2:6" ht="18.75">
      <c r="B26" s="117" t="s">
        <v>137</v>
      </c>
      <c r="E26" s="128">
        <f>E25</f>
        <v>15187.11258</v>
      </c>
      <c r="F26" s="130" t="s">
        <v>99</v>
      </c>
    </row>
    <row r="27" spans="2:6" ht="18.75">
      <c r="B27" s="117" t="s">
        <v>138</v>
      </c>
      <c r="E27" s="131">
        <f>M48</f>
        <v>0</v>
      </c>
      <c r="F27" s="130" t="s">
        <v>100</v>
      </c>
    </row>
    <row r="28" spans="1:16" ht="18.75">
      <c r="A28" s="113" t="s">
        <v>126</v>
      </c>
      <c r="B28" s="286" t="s">
        <v>131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</row>
    <row r="29" spans="1:16" ht="18.75">
      <c r="A29" s="110" t="s">
        <v>145</v>
      </c>
      <c r="B29" s="288" t="s">
        <v>191</v>
      </c>
      <c r="C29" s="288"/>
      <c r="D29" s="288"/>
      <c r="E29" s="288"/>
      <c r="F29" s="288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6" ht="18.75" customHeight="1">
      <c r="A30" s="110" t="s">
        <v>146</v>
      </c>
      <c r="B30" s="288" t="s">
        <v>154</v>
      </c>
      <c r="C30" s="288"/>
      <c r="D30" s="288"/>
      <c r="E30" s="288"/>
      <c r="F30" s="288"/>
      <c r="G30" s="288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ht="34.5" customHeight="1">
      <c r="A31" s="110" t="s">
        <v>147</v>
      </c>
      <c r="B31" s="288" t="s">
        <v>185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112"/>
      <c r="N31" s="112"/>
      <c r="O31" s="112"/>
      <c r="P31" s="112"/>
    </row>
    <row r="32" spans="1:16" ht="23.25" customHeight="1">
      <c r="A32" s="110" t="s">
        <v>148</v>
      </c>
      <c r="B32" s="288" t="s">
        <v>196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112"/>
      <c r="N32" s="112"/>
      <c r="O32" s="112"/>
      <c r="P32" s="112"/>
    </row>
    <row r="33" spans="1:16" ht="33" customHeight="1">
      <c r="A33" s="110" t="s">
        <v>149</v>
      </c>
      <c r="B33" s="288" t="s">
        <v>235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112"/>
      <c r="N33" s="112"/>
      <c r="O33" s="112"/>
      <c r="P33" s="112"/>
    </row>
    <row r="34" spans="1:16" ht="22.5" customHeight="1">
      <c r="A34" s="110" t="s">
        <v>184</v>
      </c>
      <c r="B34" s="288" t="s">
        <v>197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112"/>
      <c r="N34" s="112"/>
      <c r="O34" s="112"/>
      <c r="P34" s="112"/>
    </row>
    <row r="35" spans="1:16" ht="18.75">
      <c r="A35" s="110" t="s">
        <v>198</v>
      </c>
      <c r="B35" s="288" t="s">
        <v>236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112"/>
      <c r="N35" s="112"/>
      <c r="O35" s="112"/>
      <c r="P35" s="112"/>
    </row>
    <row r="36" spans="1:18" ht="34.5" customHeight="1">
      <c r="A36" s="113" t="s">
        <v>127</v>
      </c>
      <c r="B36" s="109" t="s">
        <v>150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</row>
    <row r="37" spans="2:16" ht="26.25" customHeight="1">
      <c r="B37" s="1" t="s">
        <v>201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</row>
    <row r="38" spans="2:16" ht="15.75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4"/>
      <c r="N38" s="134"/>
      <c r="O38" s="134"/>
      <c r="P38" s="132"/>
    </row>
    <row r="39" spans="1:16" ht="15.75">
      <c r="A39" s="113" t="s">
        <v>128</v>
      </c>
      <c r="B39" s="326" t="s">
        <v>157</v>
      </c>
      <c r="C39" s="326"/>
      <c r="D39" s="326"/>
      <c r="E39" s="326"/>
      <c r="F39" s="326"/>
      <c r="G39" s="326"/>
      <c r="H39" s="326"/>
      <c r="I39" s="326"/>
      <c r="J39" s="326"/>
      <c r="K39" s="133"/>
      <c r="L39" s="133"/>
      <c r="M39" s="134"/>
      <c r="N39" s="134"/>
      <c r="O39" s="134"/>
      <c r="P39" s="132"/>
    </row>
    <row r="40" spans="1:16" ht="31.5" customHeight="1">
      <c r="A40" s="136" t="s">
        <v>8</v>
      </c>
      <c r="B40" s="174" t="s">
        <v>158</v>
      </c>
      <c r="C40" s="174" t="s">
        <v>159</v>
      </c>
      <c r="D40" s="327" t="s">
        <v>160</v>
      </c>
      <c r="E40" s="327"/>
      <c r="F40" s="327"/>
      <c r="G40" s="327"/>
      <c r="H40" s="327"/>
      <c r="I40" s="327"/>
      <c r="J40" s="327"/>
      <c r="K40" s="327"/>
      <c r="L40" s="327"/>
      <c r="M40" s="134"/>
      <c r="N40" s="134"/>
      <c r="O40" s="134"/>
      <c r="P40" s="132"/>
    </row>
    <row r="41" spans="1:16" ht="15.75">
      <c r="A41" s="136"/>
      <c r="B41" s="174"/>
      <c r="C41" s="174"/>
      <c r="D41" s="328"/>
      <c r="E41" s="329"/>
      <c r="F41" s="329"/>
      <c r="G41" s="329"/>
      <c r="H41" s="329"/>
      <c r="I41" s="329"/>
      <c r="J41" s="329"/>
      <c r="K41" s="329"/>
      <c r="L41" s="330"/>
      <c r="M41" s="134"/>
      <c r="N41" s="134"/>
      <c r="O41" s="134"/>
      <c r="P41" s="132"/>
    </row>
    <row r="42" ht="18.75">
      <c r="B42" s="109"/>
    </row>
    <row r="43" spans="1:2" ht="18.75">
      <c r="A43" s="113" t="s">
        <v>129</v>
      </c>
      <c r="B43" s="109" t="s">
        <v>161</v>
      </c>
    </row>
    <row r="44" spans="2:15" ht="15.75">
      <c r="B44" s="138"/>
      <c r="C44" s="139"/>
      <c r="D44" s="139"/>
      <c r="E44" s="139"/>
      <c r="F44" s="139"/>
      <c r="G44" s="139"/>
      <c r="H44" s="139" t="s">
        <v>9</v>
      </c>
      <c r="I44" s="139"/>
      <c r="J44" s="139"/>
      <c r="K44" s="139"/>
      <c r="L44" s="139"/>
      <c r="M44" s="139"/>
      <c r="N44" s="139"/>
      <c r="O44" s="139"/>
    </row>
    <row r="45" spans="1:14" ht="15.75" customHeight="1">
      <c r="A45" s="291" t="s">
        <v>8</v>
      </c>
      <c r="B45" s="327" t="s">
        <v>158</v>
      </c>
      <c r="C45" s="327" t="s">
        <v>159</v>
      </c>
      <c r="D45" s="310" t="s">
        <v>162</v>
      </c>
      <c r="E45" s="311"/>
      <c r="F45" s="312"/>
      <c r="G45" s="304" t="s">
        <v>21</v>
      </c>
      <c r="H45" s="331" t="s">
        <v>98</v>
      </c>
      <c r="I45" s="331" t="s">
        <v>10</v>
      </c>
      <c r="J45" s="181"/>
      <c r="K45" s="181"/>
      <c r="L45" s="290"/>
      <c r="M45" s="290"/>
      <c r="N45" s="290"/>
    </row>
    <row r="46" spans="1:14" ht="28.5" customHeight="1">
      <c r="A46" s="291"/>
      <c r="B46" s="327"/>
      <c r="C46" s="327"/>
      <c r="D46" s="313"/>
      <c r="E46" s="314"/>
      <c r="F46" s="315"/>
      <c r="G46" s="304"/>
      <c r="H46" s="332"/>
      <c r="I46" s="332"/>
      <c r="J46" s="290"/>
      <c r="K46" s="290"/>
      <c r="L46" s="290"/>
      <c r="M46" s="290"/>
      <c r="N46" s="290"/>
    </row>
    <row r="47" spans="1:14" ht="15" customHeight="1" hidden="1">
      <c r="A47" s="291"/>
      <c r="B47" s="175"/>
      <c r="C47" s="175"/>
      <c r="D47" s="316"/>
      <c r="E47" s="317"/>
      <c r="F47" s="318"/>
      <c r="G47" s="304"/>
      <c r="H47" s="140"/>
      <c r="I47" s="140"/>
      <c r="J47" s="290"/>
      <c r="K47" s="290"/>
      <c r="L47" s="290"/>
      <c r="M47" s="290"/>
      <c r="N47" s="290"/>
    </row>
    <row r="48" spans="1:16" s="180" customFormat="1" ht="21.75" customHeight="1">
      <c r="A48" s="177">
        <v>1</v>
      </c>
      <c r="B48" s="177">
        <v>2</v>
      </c>
      <c r="C48" s="177">
        <v>3</v>
      </c>
      <c r="D48" s="296">
        <v>4</v>
      </c>
      <c r="E48" s="297"/>
      <c r="F48" s="298"/>
      <c r="G48" s="177">
        <v>5</v>
      </c>
      <c r="H48" s="177">
        <v>6</v>
      </c>
      <c r="I48" s="177">
        <v>7</v>
      </c>
      <c r="J48" s="178"/>
      <c r="K48" s="178"/>
      <c r="L48" s="178"/>
      <c r="M48" s="178"/>
      <c r="N48" s="178"/>
      <c r="O48" s="179"/>
      <c r="P48" s="179"/>
    </row>
    <row r="49" spans="1:14" ht="33.75" customHeight="1">
      <c r="A49" s="135">
        <v>1</v>
      </c>
      <c r="B49" s="176">
        <f>B23</f>
        <v>1513049</v>
      </c>
      <c r="C49" s="176">
        <v>1010</v>
      </c>
      <c r="D49" s="299" t="s">
        <v>165</v>
      </c>
      <c r="E49" s="300"/>
      <c r="F49" s="301"/>
      <c r="G49" s="142">
        <f>E25</f>
        <v>15187.11258</v>
      </c>
      <c r="H49" s="142"/>
      <c r="I49" s="142">
        <f>G49</f>
        <v>15187.11258</v>
      </c>
      <c r="J49" s="143"/>
      <c r="K49" s="143"/>
      <c r="L49" s="143"/>
      <c r="M49" s="143"/>
      <c r="N49" s="143"/>
    </row>
    <row r="50" spans="1:14" ht="48.75" customHeight="1">
      <c r="A50" s="135"/>
      <c r="B50" s="176"/>
      <c r="C50" s="176"/>
      <c r="D50" s="299" t="s">
        <v>166</v>
      </c>
      <c r="E50" s="300"/>
      <c r="F50" s="301"/>
      <c r="G50" s="142"/>
      <c r="H50" s="142"/>
      <c r="I50" s="142"/>
      <c r="J50" s="143"/>
      <c r="K50" s="143"/>
      <c r="L50" s="143"/>
      <c r="M50" s="143"/>
      <c r="N50" s="143"/>
    </row>
    <row r="51" spans="1:14" ht="15.75">
      <c r="A51" s="135"/>
      <c r="B51" s="176"/>
      <c r="C51" s="176"/>
      <c r="D51" s="293" t="s">
        <v>163</v>
      </c>
      <c r="E51" s="294"/>
      <c r="F51" s="295"/>
      <c r="G51" s="142">
        <f>G49</f>
        <v>15187.11258</v>
      </c>
      <c r="H51" s="142"/>
      <c r="I51" s="142">
        <f>I49</f>
        <v>15187.11258</v>
      </c>
      <c r="J51" s="143"/>
      <c r="K51" s="143"/>
      <c r="L51" s="143"/>
      <c r="M51" s="143"/>
      <c r="N51" s="143"/>
    </row>
    <row r="52" spans="1:14" ht="12.75" customHeight="1">
      <c r="A52" s="137"/>
      <c r="B52" s="144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</row>
    <row r="53" spans="1:14" ht="15.75" customHeight="1">
      <c r="A53" s="113" t="s">
        <v>130</v>
      </c>
      <c r="B53" s="111" t="s">
        <v>144</v>
      </c>
      <c r="J53" s="143"/>
      <c r="K53" s="143"/>
      <c r="L53" s="143"/>
      <c r="M53" s="143"/>
      <c r="N53" s="143"/>
    </row>
    <row r="54" spans="2:9" ht="15.75">
      <c r="B54" s="145"/>
      <c r="C54" s="145"/>
      <c r="D54" s="145"/>
      <c r="E54" s="145"/>
      <c r="F54" s="145"/>
      <c r="G54" s="145"/>
      <c r="H54" s="110" t="s">
        <v>9</v>
      </c>
      <c r="I54" s="146"/>
    </row>
    <row r="55" spans="2:16" s="113" customFormat="1" ht="42" customHeight="1">
      <c r="B55" s="291" t="s">
        <v>164</v>
      </c>
      <c r="C55" s="291"/>
      <c r="D55" s="291"/>
      <c r="E55" s="176" t="s">
        <v>158</v>
      </c>
      <c r="F55" s="129" t="s">
        <v>21</v>
      </c>
      <c r="G55" s="129" t="s">
        <v>140</v>
      </c>
      <c r="H55" s="129" t="s">
        <v>10</v>
      </c>
      <c r="I55" s="292"/>
      <c r="J55" s="292"/>
      <c r="K55" s="292"/>
      <c r="L55" s="147"/>
      <c r="M55" s="147"/>
      <c r="N55" s="147"/>
      <c r="O55" s="147"/>
      <c r="P55" s="147"/>
    </row>
    <row r="56" spans="2:16" s="113" customFormat="1" ht="17.25" customHeight="1">
      <c r="B56" s="299"/>
      <c r="C56" s="300"/>
      <c r="D56" s="301"/>
      <c r="E56" s="176">
        <f>B23</f>
        <v>1513049</v>
      </c>
      <c r="F56" s="148">
        <f>E25</f>
        <v>15187.11258</v>
      </c>
      <c r="G56" s="135"/>
      <c r="H56" s="148">
        <f>F56</f>
        <v>15187.11258</v>
      </c>
      <c r="I56" s="137"/>
      <c r="J56" s="137"/>
      <c r="K56" s="149"/>
      <c r="L56" s="150"/>
      <c r="M56" s="150"/>
      <c r="N56" s="150"/>
      <c r="O56" s="150"/>
      <c r="P56" s="147"/>
    </row>
    <row r="57" spans="2:16" ht="15.75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51"/>
    </row>
    <row r="58" spans="1:16" s="115" customFormat="1" ht="15.75" hidden="1">
      <c r="A58" s="147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</row>
    <row r="59" spans="1:16" s="115" customFormat="1" ht="15.75" hidden="1">
      <c r="A59" s="147"/>
      <c r="B59" s="290"/>
      <c r="C59" s="290"/>
      <c r="D59" s="141"/>
      <c r="E59" s="141"/>
      <c r="F59" s="290"/>
      <c r="G59" s="141"/>
      <c r="H59" s="141"/>
      <c r="I59" s="290"/>
      <c r="J59" s="141"/>
      <c r="K59" s="141"/>
      <c r="L59" s="290"/>
      <c r="M59" s="141"/>
      <c r="N59" s="141"/>
      <c r="O59" s="290"/>
      <c r="P59" s="290"/>
    </row>
    <row r="60" spans="1:16" s="115" customFormat="1" ht="15.75" hidden="1">
      <c r="A60" s="147"/>
      <c r="B60" s="290"/>
      <c r="C60" s="290"/>
      <c r="D60" s="141"/>
      <c r="E60" s="141"/>
      <c r="F60" s="290"/>
      <c r="G60" s="141"/>
      <c r="H60" s="141"/>
      <c r="I60" s="290"/>
      <c r="J60" s="141"/>
      <c r="K60" s="141"/>
      <c r="L60" s="290"/>
      <c r="M60" s="141"/>
      <c r="N60" s="141"/>
      <c r="O60" s="290"/>
      <c r="P60" s="290"/>
    </row>
    <row r="61" spans="1:16" s="115" customFormat="1" ht="30.75" customHeight="1" hidden="1">
      <c r="A61" s="147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289"/>
      <c r="P61" s="289"/>
    </row>
    <row r="62" spans="1:16" s="115" customFormat="1" ht="15.75" hidden="1">
      <c r="A62" s="147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289"/>
      <c r="P62" s="289"/>
    </row>
    <row r="63" spans="1:16" s="115" customFormat="1" ht="15.75" hidden="1">
      <c r="A63" s="147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289"/>
      <c r="P63" s="289"/>
    </row>
    <row r="64" spans="1:16" s="115" customFormat="1" ht="15.75" hidden="1">
      <c r="A64" s="147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289"/>
      <c r="P64" s="289"/>
    </row>
    <row r="65" spans="1:16" s="115" customFormat="1" ht="15.75" hidden="1">
      <c r="A65" s="147"/>
      <c r="B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289"/>
      <c r="P65" s="289"/>
    </row>
    <row r="66" spans="1:16" s="115" customFormat="1" ht="15.75" hidden="1">
      <c r="A66" s="147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</row>
    <row r="67" ht="15.75" hidden="1">
      <c r="B67" s="119"/>
    </row>
    <row r="68" ht="15.75" hidden="1">
      <c r="B68" s="119"/>
    </row>
    <row r="69" spans="1:2" ht="18.75">
      <c r="A69" s="113" t="s">
        <v>139</v>
      </c>
      <c r="B69" s="109" t="s">
        <v>167</v>
      </c>
    </row>
    <row r="70" ht="18.75" hidden="1">
      <c r="B70" s="109"/>
    </row>
    <row r="71" spans="2:8" ht="18.75">
      <c r="B71" s="109"/>
      <c r="H71" s="110" t="s">
        <v>9</v>
      </c>
    </row>
    <row r="72" spans="1:17" ht="15" customHeight="1">
      <c r="A72" s="291" t="s">
        <v>8</v>
      </c>
      <c r="B72" s="319" t="s">
        <v>158</v>
      </c>
      <c r="C72" s="304" t="s">
        <v>168</v>
      </c>
      <c r="D72" s="304" t="s">
        <v>112</v>
      </c>
      <c r="E72" s="304" t="s">
        <v>113</v>
      </c>
      <c r="F72" s="304"/>
      <c r="G72" s="304" t="s">
        <v>169</v>
      </c>
      <c r="H72" s="304"/>
      <c r="I72" s="290"/>
      <c r="J72" s="290"/>
      <c r="K72" s="290"/>
      <c r="L72" s="290"/>
      <c r="M72" s="290"/>
      <c r="N72" s="290"/>
      <c r="O72" s="290"/>
      <c r="P72" s="290"/>
      <c r="Q72" s="290"/>
    </row>
    <row r="73" spans="1:17" ht="13.5" customHeight="1">
      <c r="A73" s="291"/>
      <c r="B73" s="320"/>
      <c r="C73" s="304"/>
      <c r="D73" s="304"/>
      <c r="E73" s="304"/>
      <c r="F73" s="304"/>
      <c r="G73" s="304"/>
      <c r="H73" s="304"/>
      <c r="I73" s="290"/>
      <c r="J73" s="290"/>
      <c r="K73" s="290"/>
      <c r="L73" s="290"/>
      <c r="M73" s="290"/>
      <c r="N73" s="290"/>
      <c r="O73" s="290"/>
      <c r="P73" s="290"/>
      <c r="Q73" s="290"/>
    </row>
    <row r="74" spans="1:17" ht="15.75" hidden="1">
      <c r="A74" s="291"/>
      <c r="B74" s="129"/>
      <c r="C74" s="304"/>
      <c r="D74" s="304"/>
      <c r="E74" s="304"/>
      <c r="F74" s="304"/>
      <c r="G74" s="304"/>
      <c r="H74" s="304"/>
      <c r="I74" s="290"/>
      <c r="J74" s="290"/>
      <c r="K74" s="290"/>
      <c r="L74" s="141"/>
      <c r="M74" s="141"/>
      <c r="N74" s="141"/>
      <c r="O74" s="141"/>
      <c r="P74" s="141"/>
      <c r="Q74" s="141"/>
    </row>
    <row r="75" spans="1:17" ht="15.75" hidden="1">
      <c r="A75" s="291"/>
      <c r="B75" s="129"/>
      <c r="C75" s="304"/>
      <c r="D75" s="304"/>
      <c r="E75" s="304"/>
      <c r="F75" s="304"/>
      <c r="G75" s="304"/>
      <c r="H75" s="304"/>
      <c r="I75" s="290"/>
      <c r="J75" s="290"/>
      <c r="K75" s="290"/>
      <c r="L75" s="141"/>
      <c r="M75" s="141"/>
      <c r="N75" s="141"/>
      <c r="O75" s="141"/>
      <c r="P75" s="141"/>
      <c r="Q75" s="141"/>
    </row>
    <row r="76" spans="1:17" ht="15.75" hidden="1">
      <c r="A76" s="291"/>
      <c r="B76" s="129"/>
      <c r="C76" s="304"/>
      <c r="D76" s="304"/>
      <c r="E76" s="304"/>
      <c r="F76" s="304"/>
      <c r="G76" s="304"/>
      <c r="H76" s="304"/>
      <c r="I76" s="290"/>
      <c r="J76" s="290"/>
      <c r="K76" s="290"/>
      <c r="L76" s="154"/>
      <c r="M76" s="154"/>
      <c r="N76" s="141"/>
      <c r="O76" s="154"/>
      <c r="P76" s="154"/>
      <c r="Q76" s="141"/>
    </row>
    <row r="77" spans="1:17" s="158" customFormat="1" ht="16.5" thickBot="1">
      <c r="A77" s="155">
        <v>1</v>
      </c>
      <c r="B77" s="321">
        <f>B23</f>
        <v>1513049</v>
      </c>
      <c r="C77" s="182" t="s">
        <v>11</v>
      </c>
      <c r="D77" s="156"/>
      <c r="E77" s="309"/>
      <c r="F77" s="309"/>
      <c r="G77" s="309"/>
      <c r="H77" s="309"/>
      <c r="I77" s="187"/>
      <c r="J77" s="285"/>
      <c r="K77" s="285"/>
      <c r="L77" s="157"/>
      <c r="M77" s="157"/>
      <c r="N77" s="157"/>
      <c r="O77" s="157"/>
      <c r="P77" s="157"/>
      <c r="Q77" s="157"/>
    </row>
    <row r="78" spans="1:17" s="158" customFormat="1" ht="24.75" thickBot="1">
      <c r="A78" s="155"/>
      <c r="B78" s="322"/>
      <c r="C78" s="209" t="s">
        <v>202</v>
      </c>
      <c r="D78" s="159" t="s">
        <v>151</v>
      </c>
      <c r="E78" s="302" t="s">
        <v>152</v>
      </c>
      <c r="F78" s="302"/>
      <c r="G78" s="303">
        <f>E25</f>
        <v>15187.11258</v>
      </c>
      <c r="H78" s="303"/>
      <c r="I78" s="187"/>
      <c r="J78" s="287"/>
      <c r="K78" s="287"/>
      <c r="L78" s="157"/>
      <c r="M78" s="157"/>
      <c r="N78" s="157"/>
      <c r="O78" s="157"/>
      <c r="P78" s="157"/>
      <c r="Q78" s="157"/>
    </row>
    <row r="79" spans="1:17" s="158" customFormat="1" ht="15.75" hidden="1">
      <c r="A79" s="155"/>
      <c r="B79" s="322"/>
      <c r="C79" s="183"/>
      <c r="D79" s="159"/>
      <c r="E79" s="302"/>
      <c r="F79" s="302"/>
      <c r="G79" s="303"/>
      <c r="H79" s="303"/>
      <c r="I79" s="187"/>
      <c r="J79" s="287"/>
      <c r="K79" s="287"/>
      <c r="L79" s="157"/>
      <c r="M79" s="157"/>
      <c r="N79" s="157"/>
      <c r="O79" s="157"/>
      <c r="P79" s="157"/>
      <c r="Q79" s="157"/>
    </row>
    <row r="80" spans="1:17" s="158" customFormat="1" ht="15.75" hidden="1">
      <c r="A80" s="155"/>
      <c r="B80" s="322"/>
      <c r="C80" s="183"/>
      <c r="D80" s="159"/>
      <c r="E80" s="302"/>
      <c r="F80" s="302"/>
      <c r="G80" s="303"/>
      <c r="H80" s="303"/>
      <c r="I80" s="187"/>
      <c r="J80" s="287"/>
      <c r="K80" s="287"/>
      <c r="L80" s="157"/>
      <c r="M80" s="157"/>
      <c r="N80" s="157"/>
      <c r="O80" s="157"/>
      <c r="P80" s="157"/>
      <c r="Q80" s="157"/>
    </row>
    <row r="81" spans="1:17" s="158" customFormat="1" ht="15.75" hidden="1">
      <c r="A81" s="155"/>
      <c r="B81" s="322"/>
      <c r="C81" s="184"/>
      <c r="D81" s="159"/>
      <c r="E81" s="302"/>
      <c r="F81" s="302"/>
      <c r="G81" s="303"/>
      <c r="H81" s="303"/>
      <c r="I81" s="187"/>
      <c r="J81" s="287"/>
      <c r="K81" s="287"/>
      <c r="L81" s="157"/>
      <c r="M81" s="157"/>
      <c r="N81" s="157"/>
      <c r="O81" s="157"/>
      <c r="P81" s="157"/>
      <c r="Q81" s="157"/>
    </row>
    <row r="82" spans="1:17" s="158" customFormat="1" ht="15.75" hidden="1">
      <c r="A82" s="155"/>
      <c r="B82" s="322"/>
      <c r="C82" s="184"/>
      <c r="D82" s="159"/>
      <c r="E82" s="302"/>
      <c r="F82" s="302"/>
      <c r="G82" s="303"/>
      <c r="H82" s="303"/>
      <c r="I82" s="187"/>
      <c r="J82" s="287"/>
      <c r="K82" s="287"/>
      <c r="L82" s="157"/>
      <c r="M82" s="157"/>
      <c r="N82" s="157"/>
      <c r="O82" s="157"/>
      <c r="P82" s="157"/>
      <c r="Q82" s="157"/>
    </row>
    <row r="83" spans="1:17" s="158" customFormat="1" ht="15.75" hidden="1">
      <c r="A83" s="155"/>
      <c r="B83" s="322"/>
      <c r="C83" s="184"/>
      <c r="D83" s="159"/>
      <c r="E83" s="302"/>
      <c r="F83" s="302"/>
      <c r="G83" s="303"/>
      <c r="H83" s="303"/>
      <c r="I83" s="187"/>
      <c r="J83" s="287"/>
      <c r="K83" s="287"/>
      <c r="L83" s="157"/>
      <c r="M83" s="157"/>
      <c r="N83" s="157"/>
      <c r="O83" s="157"/>
      <c r="P83" s="157"/>
      <c r="Q83" s="157"/>
    </row>
    <row r="84" spans="1:17" s="158" customFormat="1" ht="15.75" hidden="1">
      <c r="A84" s="155"/>
      <c r="B84" s="322"/>
      <c r="C84" s="184"/>
      <c r="D84" s="159"/>
      <c r="E84" s="302"/>
      <c r="F84" s="302"/>
      <c r="G84" s="303"/>
      <c r="H84" s="303"/>
      <c r="I84" s="187"/>
      <c r="J84" s="287"/>
      <c r="K84" s="287"/>
      <c r="L84" s="157"/>
      <c r="M84" s="157"/>
      <c r="N84" s="157"/>
      <c r="O84" s="157"/>
      <c r="P84" s="157"/>
      <c r="Q84" s="157"/>
    </row>
    <row r="85" spans="1:17" s="158" customFormat="1" ht="15.75" hidden="1">
      <c r="A85" s="155"/>
      <c r="B85" s="322"/>
      <c r="C85" s="185"/>
      <c r="D85" s="159"/>
      <c r="E85" s="302"/>
      <c r="F85" s="302"/>
      <c r="G85" s="303"/>
      <c r="H85" s="303"/>
      <c r="I85" s="187"/>
      <c r="J85" s="287"/>
      <c r="K85" s="287"/>
      <c r="L85" s="157"/>
      <c r="M85" s="157"/>
      <c r="N85" s="157"/>
      <c r="O85" s="157"/>
      <c r="P85" s="157"/>
      <c r="Q85" s="157"/>
    </row>
    <row r="86" spans="1:17" s="158" customFormat="1" ht="15.75">
      <c r="A86" s="155">
        <v>2</v>
      </c>
      <c r="B86" s="322"/>
      <c r="C86" s="219" t="s">
        <v>12</v>
      </c>
      <c r="D86" s="156"/>
      <c r="E86" s="325"/>
      <c r="F86" s="325"/>
      <c r="G86" s="309"/>
      <c r="H86" s="309"/>
      <c r="I86" s="157"/>
      <c r="J86" s="285"/>
      <c r="K86" s="285"/>
      <c r="L86" s="157"/>
      <c r="M86" s="157"/>
      <c r="N86" s="157"/>
      <c r="O86" s="157"/>
      <c r="P86" s="157"/>
      <c r="Q86" s="157"/>
    </row>
    <row r="87" spans="1:17" ht="22.5">
      <c r="A87" s="135"/>
      <c r="B87" s="323"/>
      <c r="C87" s="104" t="s">
        <v>203</v>
      </c>
      <c r="D87" s="218" t="s">
        <v>134</v>
      </c>
      <c r="E87" s="302" t="s">
        <v>152</v>
      </c>
      <c r="F87" s="302"/>
      <c r="G87" s="304">
        <v>112</v>
      </c>
      <c r="H87" s="304"/>
      <c r="I87" s="161"/>
      <c r="J87" s="290"/>
      <c r="K87" s="290"/>
      <c r="L87" s="161"/>
      <c r="M87" s="161"/>
      <c r="N87" s="161"/>
      <c r="O87" s="161"/>
      <c r="P87" s="161"/>
      <c r="Q87" s="161"/>
    </row>
    <row r="88" spans="1:17" ht="22.5">
      <c r="A88" s="135"/>
      <c r="B88" s="323"/>
      <c r="C88" s="104" t="s">
        <v>204</v>
      </c>
      <c r="D88" s="218" t="s">
        <v>134</v>
      </c>
      <c r="E88" s="302" t="s">
        <v>152</v>
      </c>
      <c r="F88" s="302"/>
      <c r="G88" s="305">
        <v>150</v>
      </c>
      <c r="H88" s="306"/>
      <c r="I88" s="161"/>
      <c r="J88" s="141"/>
      <c r="K88" s="141"/>
      <c r="L88" s="161"/>
      <c r="M88" s="161"/>
      <c r="N88" s="161"/>
      <c r="O88" s="161"/>
      <c r="P88" s="161"/>
      <c r="Q88" s="161"/>
    </row>
    <row r="89" spans="1:17" ht="22.5">
      <c r="A89" s="135"/>
      <c r="B89" s="323"/>
      <c r="C89" s="104" t="s">
        <v>205</v>
      </c>
      <c r="D89" s="218" t="s">
        <v>134</v>
      </c>
      <c r="E89" s="302" t="s">
        <v>152</v>
      </c>
      <c r="F89" s="302"/>
      <c r="G89" s="305">
        <v>165</v>
      </c>
      <c r="H89" s="306"/>
      <c r="I89" s="161"/>
      <c r="J89" s="141"/>
      <c r="K89" s="141"/>
      <c r="L89" s="161"/>
      <c r="M89" s="161"/>
      <c r="N89" s="161"/>
      <c r="O89" s="161"/>
      <c r="P89" s="161"/>
      <c r="Q89" s="161"/>
    </row>
    <row r="90" spans="1:17" ht="22.5">
      <c r="A90" s="135"/>
      <c r="B90" s="323"/>
      <c r="C90" s="104" t="s">
        <v>206</v>
      </c>
      <c r="D90" s="218" t="s">
        <v>134</v>
      </c>
      <c r="E90" s="302" t="s">
        <v>152</v>
      </c>
      <c r="F90" s="302"/>
      <c r="G90" s="305">
        <v>100</v>
      </c>
      <c r="H90" s="306"/>
      <c r="I90" s="161"/>
      <c r="J90" s="141"/>
      <c r="K90" s="141"/>
      <c r="L90" s="161"/>
      <c r="M90" s="161"/>
      <c r="N90" s="161"/>
      <c r="O90" s="161"/>
      <c r="P90" s="161"/>
      <c r="Q90" s="161"/>
    </row>
    <row r="91" spans="1:17" ht="37.5" customHeight="1">
      <c r="A91" s="135"/>
      <c r="B91" s="322"/>
      <c r="C91" s="212" t="s">
        <v>207</v>
      </c>
      <c r="D91" s="160" t="s">
        <v>134</v>
      </c>
      <c r="E91" s="302" t="s">
        <v>152</v>
      </c>
      <c r="F91" s="302"/>
      <c r="G91" s="304">
        <v>0</v>
      </c>
      <c r="H91" s="304"/>
      <c r="I91" s="161"/>
      <c r="J91" s="290"/>
      <c r="K91" s="290"/>
      <c r="L91" s="161"/>
      <c r="M91" s="161"/>
      <c r="N91" s="161"/>
      <c r="O91" s="161"/>
      <c r="P91" s="161"/>
      <c r="Q91" s="161"/>
    </row>
    <row r="92" spans="1:17" ht="22.5">
      <c r="A92" s="135"/>
      <c r="B92" s="322"/>
      <c r="C92" s="212" t="s">
        <v>208</v>
      </c>
      <c r="D92" s="160" t="s">
        <v>134</v>
      </c>
      <c r="E92" s="302" t="s">
        <v>152</v>
      </c>
      <c r="F92" s="302"/>
      <c r="G92" s="305">
        <v>105</v>
      </c>
      <c r="H92" s="306"/>
      <c r="I92" s="161"/>
      <c r="J92" s="141"/>
      <c r="K92" s="141"/>
      <c r="L92" s="161"/>
      <c r="M92" s="161"/>
      <c r="N92" s="161"/>
      <c r="O92" s="161"/>
      <c r="P92" s="161"/>
      <c r="Q92" s="161"/>
    </row>
    <row r="93" spans="1:17" ht="22.5">
      <c r="A93" s="135"/>
      <c r="B93" s="322"/>
      <c r="C93" s="212" t="s">
        <v>209</v>
      </c>
      <c r="D93" s="160" t="s">
        <v>134</v>
      </c>
      <c r="E93" s="302" t="s">
        <v>152</v>
      </c>
      <c r="F93" s="302"/>
      <c r="G93" s="305">
        <v>0</v>
      </c>
      <c r="H93" s="306"/>
      <c r="I93" s="161"/>
      <c r="J93" s="141"/>
      <c r="K93" s="141"/>
      <c r="L93" s="161"/>
      <c r="M93" s="161"/>
      <c r="N93" s="161"/>
      <c r="O93" s="161"/>
      <c r="P93" s="161"/>
      <c r="Q93" s="161"/>
    </row>
    <row r="94" spans="1:17" ht="22.5">
      <c r="A94" s="135"/>
      <c r="B94" s="322"/>
      <c r="C94" s="212" t="s">
        <v>210</v>
      </c>
      <c r="D94" s="160" t="s">
        <v>134</v>
      </c>
      <c r="E94" s="302" t="s">
        <v>152</v>
      </c>
      <c r="F94" s="302"/>
      <c r="G94" s="305">
        <v>0</v>
      </c>
      <c r="H94" s="306"/>
      <c r="I94" s="161"/>
      <c r="J94" s="141"/>
      <c r="K94" s="141"/>
      <c r="L94" s="161"/>
      <c r="M94" s="161"/>
      <c r="N94" s="161"/>
      <c r="O94" s="161"/>
      <c r="P94" s="161"/>
      <c r="Q94" s="161"/>
    </row>
    <row r="95" spans="1:17" ht="22.5">
      <c r="A95" s="135"/>
      <c r="B95" s="322"/>
      <c r="C95" s="212" t="s">
        <v>211</v>
      </c>
      <c r="D95" s="160" t="s">
        <v>134</v>
      </c>
      <c r="E95" s="302" t="s">
        <v>152</v>
      </c>
      <c r="F95" s="302"/>
      <c r="G95" s="305">
        <v>100</v>
      </c>
      <c r="H95" s="306"/>
      <c r="I95" s="161"/>
      <c r="J95" s="141"/>
      <c r="K95" s="141"/>
      <c r="L95" s="161"/>
      <c r="M95" s="161"/>
      <c r="N95" s="161"/>
      <c r="O95" s="161"/>
      <c r="P95" s="161"/>
      <c r="Q95" s="161"/>
    </row>
    <row r="96" spans="1:17" ht="22.5">
      <c r="A96" s="135"/>
      <c r="B96" s="322"/>
      <c r="C96" s="212" t="s">
        <v>212</v>
      </c>
      <c r="D96" s="160" t="s">
        <v>134</v>
      </c>
      <c r="E96" s="302" t="s">
        <v>152</v>
      </c>
      <c r="F96" s="302"/>
      <c r="G96" s="305">
        <v>110</v>
      </c>
      <c r="H96" s="306"/>
      <c r="I96" s="161"/>
      <c r="J96" s="141"/>
      <c r="K96" s="141"/>
      <c r="L96" s="161"/>
      <c r="M96" s="161"/>
      <c r="N96" s="161"/>
      <c r="O96" s="161"/>
      <c r="P96" s="161"/>
      <c r="Q96" s="161"/>
    </row>
    <row r="97" spans="1:17" ht="22.5">
      <c r="A97" s="135"/>
      <c r="B97" s="322"/>
      <c r="C97" s="212" t="s">
        <v>213</v>
      </c>
      <c r="D97" s="160" t="s">
        <v>134</v>
      </c>
      <c r="E97" s="302" t="s">
        <v>152</v>
      </c>
      <c r="F97" s="302"/>
      <c r="G97" s="304">
        <v>324</v>
      </c>
      <c r="H97" s="304"/>
      <c r="I97" s="161"/>
      <c r="J97" s="290"/>
      <c r="K97" s="290"/>
      <c r="L97" s="161"/>
      <c r="M97" s="161"/>
      <c r="N97" s="161"/>
      <c r="O97" s="161"/>
      <c r="P97" s="161"/>
      <c r="Q97" s="161"/>
    </row>
    <row r="98" spans="1:18" s="163" customFormat="1" ht="22.5">
      <c r="A98" s="135"/>
      <c r="B98" s="322"/>
      <c r="C98" s="220" t="s">
        <v>214</v>
      </c>
      <c r="D98" s="160" t="s">
        <v>134</v>
      </c>
      <c r="E98" s="302" t="s">
        <v>152</v>
      </c>
      <c r="F98" s="302"/>
      <c r="G98" s="304">
        <v>1</v>
      </c>
      <c r="H98" s="304"/>
      <c r="I98" s="164"/>
      <c r="J98" s="290"/>
      <c r="K98" s="290"/>
      <c r="L98" s="161"/>
      <c r="M98" s="161"/>
      <c r="N98" s="161"/>
      <c r="O98" s="161"/>
      <c r="P98" s="161"/>
      <c r="Q98" s="161"/>
      <c r="R98" s="162"/>
    </row>
    <row r="99" spans="1:18" s="163" customFormat="1" ht="22.5">
      <c r="A99" s="135"/>
      <c r="B99" s="322"/>
      <c r="C99" s="220" t="s">
        <v>215</v>
      </c>
      <c r="D99" s="160" t="s">
        <v>134</v>
      </c>
      <c r="E99" s="302" t="s">
        <v>152</v>
      </c>
      <c r="F99" s="302"/>
      <c r="G99" s="304">
        <v>1</v>
      </c>
      <c r="H99" s="304"/>
      <c r="I99" s="164"/>
      <c r="J99" s="290"/>
      <c r="K99" s="290"/>
      <c r="L99" s="161"/>
      <c r="M99" s="161"/>
      <c r="N99" s="161"/>
      <c r="O99" s="161"/>
      <c r="P99" s="161"/>
      <c r="Q99" s="161"/>
      <c r="R99" s="162"/>
    </row>
    <row r="100" spans="1:18" s="163" customFormat="1" ht="22.5">
      <c r="A100" s="135"/>
      <c r="B100" s="322"/>
      <c r="C100" s="220" t="s">
        <v>216</v>
      </c>
      <c r="D100" s="160" t="s">
        <v>134</v>
      </c>
      <c r="E100" s="302" t="s">
        <v>152</v>
      </c>
      <c r="F100" s="302"/>
      <c r="G100" s="304">
        <v>1</v>
      </c>
      <c r="H100" s="304"/>
      <c r="I100" s="164"/>
      <c r="J100" s="290"/>
      <c r="K100" s="290"/>
      <c r="L100" s="161"/>
      <c r="M100" s="161"/>
      <c r="N100" s="161"/>
      <c r="O100" s="161"/>
      <c r="P100" s="161"/>
      <c r="Q100" s="161"/>
      <c r="R100" s="162"/>
    </row>
    <row r="101" spans="1:18" s="163" customFormat="1" ht="22.5">
      <c r="A101" s="135"/>
      <c r="B101" s="322"/>
      <c r="C101" s="220" t="s">
        <v>217</v>
      </c>
      <c r="D101" s="160" t="s">
        <v>134</v>
      </c>
      <c r="E101" s="302" t="s">
        <v>152</v>
      </c>
      <c r="F101" s="302"/>
      <c r="G101" s="304">
        <v>0</v>
      </c>
      <c r="H101" s="304"/>
      <c r="I101" s="223"/>
      <c r="J101" s="290"/>
      <c r="K101" s="290"/>
      <c r="L101" s="161"/>
      <c r="M101" s="161"/>
      <c r="N101" s="161"/>
      <c r="O101" s="161"/>
      <c r="P101" s="161"/>
      <c r="Q101" s="161"/>
      <c r="R101" s="162"/>
    </row>
    <row r="102" spans="1:18" s="163" customFormat="1" ht="22.5">
      <c r="A102" s="135"/>
      <c r="B102" s="322"/>
      <c r="C102" s="221" t="s">
        <v>218</v>
      </c>
      <c r="D102" s="160" t="s">
        <v>134</v>
      </c>
      <c r="E102" s="302" t="s">
        <v>152</v>
      </c>
      <c r="F102" s="302"/>
      <c r="G102" s="304">
        <v>0</v>
      </c>
      <c r="H102" s="304"/>
      <c r="I102" s="223"/>
      <c r="J102" s="290"/>
      <c r="K102" s="290"/>
      <c r="L102" s="161"/>
      <c r="M102" s="161"/>
      <c r="N102" s="161"/>
      <c r="O102" s="161"/>
      <c r="P102" s="161"/>
      <c r="Q102" s="161"/>
      <c r="R102" s="162"/>
    </row>
    <row r="103" spans="1:17" ht="15.75" customHeight="1">
      <c r="A103" s="135">
        <v>3</v>
      </c>
      <c r="B103" s="322"/>
      <c r="C103" s="216" t="s">
        <v>142</v>
      </c>
      <c r="D103" s="159"/>
      <c r="E103" s="307"/>
      <c r="F103" s="308"/>
      <c r="G103" s="303"/>
      <c r="H103" s="303"/>
      <c r="I103" s="164"/>
      <c r="J103" s="287"/>
      <c r="K103" s="287"/>
      <c r="L103" s="164"/>
      <c r="M103" s="161"/>
      <c r="N103" s="164"/>
      <c r="O103" s="164"/>
      <c r="P103" s="161"/>
      <c r="Q103" s="164"/>
    </row>
    <row r="104" spans="1:17" ht="26.25" customHeight="1">
      <c r="A104" s="135"/>
      <c r="B104" s="323"/>
      <c r="C104" s="222" t="s">
        <v>219</v>
      </c>
      <c r="D104" s="215" t="s">
        <v>199</v>
      </c>
      <c r="E104" s="302" t="s">
        <v>152</v>
      </c>
      <c r="F104" s="302"/>
      <c r="G104" s="346">
        <v>1452</v>
      </c>
      <c r="H104" s="347"/>
      <c r="I104" s="164"/>
      <c r="J104" s="211"/>
      <c r="K104" s="211"/>
      <c r="L104" s="164"/>
      <c r="M104" s="161"/>
      <c r="N104" s="164"/>
      <c r="O104" s="164"/>
      <c r="P104" s="161"/>
      <c r="Q104" s="164"/>
    </row>
    <row r="105" spans="1:17" ht="22.5">
      <c r="A105" s="135"/>
      <c r="B105" s="323"/>
      <c r="C105" s="222" t="s">
        <v>220</v>
      </c>
      <c r="D105" s="215" t="s">
        <v>199</v>
      </c>
      <c r="E105" s="302" t="s">
        <v>152</v>
      </c>
      <c r="F105" s="302"/>
      <c r="G105" s="346">
        <v>1452</v>
      </c>
      <c r="H105" s="347"/>
      <c r="I105" s="164"/>
      <c r="J105" s="211"/>
      <c r="K105" s="211"/>
      <c r="L105" s="164"/>
      <c r="M105" s="161"/>
      <c r="N105" s="164"/>
      <c r="O105" s="164"/>
      <c r="P105" s="161"/>
      <c r="Q105" s="164"/>
    </row>
    <row r="106" spans="1:17" ht="22.5">
      <c r="A106" s="135"/>
      <c r="B106" s="323"/>
      <c r="C106" s="222" t="s">
        <v>221</v>
      </c>
      <c r="D106" s="215" t="s">
        <v>199</v>
      </c>
      <c r="E106" s="302" t="s">
        <v>152</v>
      </c>
      <c r="F106" s="302"/>
      <c r="G106" s="346">
        <v>1452</v>
      </c>
      <c r="H106" s="347"/>
      <c r="I106" s="164"/>
      <c r="J106" s="211"/>
      <c r="K106" s="211"/>
      <c r="L106" s="164"/>
      <c r="M106" s="161"/>
      <c r="N106" s="164"/>
      <c r="O106" s="164"/>
      <c r="P106" s="161"/>
      <c r="Q106" s="164"/>
    </row>
    <row r="107" spans="1:17" ht="22.5">
      <c r="A107" s="135"/>
      <c r="B107" s="323"/>
      <c r="C107" s="222" t="s">
        <v>222</v>
      </c>
      <c r="D107" s="215" t="s">
        <v>199</v>
      </c>
      <c r="E107" s="302" t="s">
        <v>152</v>
      </c>
      <c r="F107" s="302"/>
      <c r="G107" s="346">
        <v>1095</v>
      </c>
      <c r="H107" s="347"/>
      <c r="I107" s="164"/>
      <c r="J107" s="211"/>
      <c r="K107" s="211"/>
      <c r="L107" s="164"/>
      <c r="M107" s="161"/>
      <c r="N107" s="164"/>
      <c r="O107" s="164"/>
      <c r="P107" s="161"/>
      <c r="Q107" s="164"/>
    </row>
    <row r="108" spans="1:17" ht="33.75">
      <c r="A108" s="135"/>
      <c r="B108" s="323"/>
      <c r="C108" s="222" t="s">
        <v>223</v>
      </c>
      <c r="D108" s="215" t="s">
        <v>199</v>
      </c>
      <c r="E108" s="302" t="s">
        <v>152</v>
      </c>
      <c r="F108" s="302"/>
      <c r="G108" s="346">
        <v>0</v>
      </c>
      <c r="H108" s="347"/>
      <c r="I108" s="164"/>
      <c r="J108" s="211"/>
      <c r="K108" s="211"/>
      <c r="L108" s="164"/>
      <c r="M108" s="161"/>
      <c r="N108" s="164"/>
      <c r="O108" s="164"/>
      <c r="P108" s="161"/>
      <c r="Q108" s="164"/>
    </row>
    <row r="109" spans="1:17" ht="22.5">
      <c r="A109" s="135"/>
      <c r="B109" s="323"/>
      <c r="C109" s="222" t="s">
        <v>224</v>
      </c>
      <c r="D109" s="215" t="s">
        <v>199</v>
      </c>
      <c r="E109" s="302" t="s">
        <v>152</v>
      </c>
      <c r="F109" s="302"/>
      <c r="G109" s="346">
        <v>1089</v>
      </c>
      <c r="H109" s="347"/>
      <c r="I109" s="164"/>
      <c r="J109" s="211"/>
      <c r="K109" s="211"/>
      <c r="L109" s="164"/>
      <c r="M109" s="161"/>
      <c r="N109" s="164"/>
      <c r="O109" s="164"/>
      <c r="P109" s="161"/>
      <c r="Q109" s="164"/>
    </row>
    <row r="110" spans="1:17" ht="22.5">
      <c r="A110" s="135"/>
      <c r="B110" s="323"/>
      <c r="C110" s="222" t="s">
        <v>225</v>
      </c>
      <c r="D110" s="215" t="s">
        <v>199</v>
      </c>
      <c r="E110" s="302" t="s">
        <v>152</v>
      </c>
      <c r="F110" s="302"/>
      <c r="G110" s="346">
        <v>0</v>
      </c>
      <c r="H110" s="347"/>
      <c r="I110" s="164"/>
      <c r="J110" s="211"/>
      <c r="K110" s="211"/>
      <c r="L110" s="164"/>
      <c r="M110" s="161"/>
      <c r="N110" s="164"/>
      <c r="O110" s="164"/>
      <c r="P110" s="161"/>
      <c r="Q110" s="164"/>
    </row>
    <row r="111" spans="1:17" ht="22.5">
      <c r="A111" s="135"/>
      <c r="B111" s="323"/>
      <c r="C111" s="222" t="s">
        <v>226</v>
      </c>
      <c r="D111" s="215" t="s">
        <v>199</v>
      </c>
      <c r="E111" s="302" t="s">
        <v>152</v>
      </c>
      <c r="F111" s="302"/>
      <c r="G111" s="346">
        <v>0</v>
      </c>
      <c r="H111" s="347"/>
      <c r="I111" s="164"/>
      <c r="J111" s="211"/>
      <c r="K111" s="211"/>
      <c r="L111" s="164"/>
      <c r="M111" s="161"/>
      <c r="N111" s="164"/>
      <c r="O111" s="164"/>
      <c r="P111" s="161"/>
      <c r="Q111" s="164"/>
    </row>
    <row r="112" spans="1:17" ht="22.5">
      <c r="A112" s="135"/>
      <c r="B112" s="323"/>
      <c r="C112" s="222" t="s">
        <v>227</v>
      </c>
      <c r="D112" s="215" t="s">
        <v>199</v>
      </c>
      <c r="E112" s="302" t="s">
        <v>152</v>
      </c>
      <c r="F112" s="302"/>
      <c r="G112" s="346">
        <v>1492</v>
      </c>
      <c r="H112" s="347"/>
      <c r="I112" s="164"/>
      <c r="J112" s="211"/>
      <c r="K112" s="211"/>
      <c r="L112" s="164"/>
      <c r="M112" s="161"/>
      <c r="N112" s="164"/>
      <c r="O112" s="164"/>
      <c r="P112" s="161"/>
      <c r="Q112" s="164"/>
    </row>
    <row r="113" spans="1:17" ht="22.5">
      <c r="A113" s="135"/>
      <c r="B113" s="323"/>
      <c r="C113" s="222" t="s">
        <v>228</v>
      </c>
      <c r="D113" s="215" t="s">
        <v>199</v>
      </c>
      <c r="E113" s="302" t="s">
        <v>152</v>
      </c>
      <c r="F113" s="302"/>
      <c r="G113" s="346">
        <v>1860</v>
      </c>
      <c r="H113" s="347"/>
      <c r="I113" s="164"/>
      <c r="J113" s="211"/>
      <c r="K113" s="211"/>
      <c r="L113" s="164"/>
      <c r="M113" s="161"/>
      <c r="N113" s="164"/>
      <c r="O113" s="164"/>
      <c r="P113" s="161"/>
      <c r="Q113" s="164"/>
    </row>
    <row r="114" spans="1:17" ht="22.5">
      <c r="A114" s="135"/>
      <c r="B114" s="323"/>
      <c r="C114" s="222" t="s">
        <v>229</v>
      </c>
      <c r="D114" s="215" t="s">
        <v>199</v>
      </c>
      <c r="E114" s="302" t="s">
        <v>152</v>
      </c>
      <c r="F114" s="302"/>
      <c r="G114" s="346">
        <v>435.6</v>
      </c>
      <c r="H114" s="347"/>
      <c r="I114" s="164"/>
      <c r="J114" s="211"/>
      <c r="K114" s="211"/>
      <c r="L114" s="164"/>
      <c r="M114" s="161"/>
      <c r="N114" s="164"/>
      <c r="O114" s="164"/>
      <c r="P114" s="161"/>
      <c r="Q114" s="164"/>
    </row>
    <row r="115" spans="1:17" ht="22.5">
      <c r="A115" s="135"/>
      <c r="B115" s="323"/>
      <c r="C115" s="222" t="s">
        <v>230</v>
      </c>
      <c r="D115" s="215" t="s">
        <v>199</v>
      </c>
      <c r="E115" s="302" t="s">
        <v>152</v>
      </c>
      <c r="F115" s="302"/>
      <c r="G115" s="346">
        <v>2494</v>
      </c>
      <c r="H115" s="347"/>
      <c r="I115" s="164"/>
      <c r="J115" s="211"/>
      <c r="K115" s="211"/>
      <c r="L115" s="164"/>
      <c r="M115" s="161"/>
      <c r="N115" s="164"/>
      <c r="O115" s="164"/>
      <c r="P115" s="161"/>
      <c r="Q115" s="164"/>
    </row>
    <row r="116" spans="1:17" ht="22.5">
      <c r="A116" s="135"/>
      <c r="B116" s="323"/>
      <c r="C116" s="217" t="s">
        <v>231</v>
      </c>
      <c r="D116" s="215" t="s">
        <v>199</v>
      </c>
      <c r="E116" s="302" t="s">
        <v>152</v>
      </c>
      <c r="F116" s="302"/>
      <c r="G116" s="346">
        <v>1920</v>
      </c>
      <c r="H116" s="352"/>
      <c r="I116" s="164"/>
      <c r="J116" s="211"/>
      <c r="K116" s="211"/>
      <c r="L116" s="164"/>
      <c r="M116" s="161"/>
      <c r="N116" s="164"/>
      <c r="O116" s="164"/>
      <c r="P116" s="161"/>
      <c r="Q116" s="164"/>
    </row>
    <row r="117" spans="1:17" ht="22.5">
      <c r="A117" s="135"/>
      <c r="B117" s="322"/>
      <c r="C117" s="213" t="s">
        <v>232</v>
      </c>
      <c r="D117" s="159" t="s">
        <v>199</v>
      </c>
      <c r="E117" s="302" t="s">
        <v>152</v>
      </c>
      <c r="F117" s="302"/>
      <c r="G117" s="346">
        <v>0</v>
      </c>
      <c r="H117" s="347"/>
      <c r="I117" s="164"/>
      <c r="J117" s="211"/>
      <c r="K117" s="211"/>
      <c r="L117" s="164"/>
      <c r="M117" s="161"/>
      <c r="N117" s="164"/>
      <c r="O117" s="164"/>
      <c r="P117" s="161"/>
      <c r="Q117" s="164"/>
    </row>
    <row r="118" spans="1:17" ht="23.25" customHeight="1" thickBot="1">
      <c r="A118" s="135"/>
      <c r="B118" s="322"/>
      <c r="C118" s="214" t="s">
        <v>233</v>
      </c>
      <c r="D118" s="159" t="s">
        <v>199</v>
      </c>
      <c r="E118" s="302" t="s">
        <v>152</v>
      </c>
      <c r="F118" s="302"/>
      <c r="G118" s="303">
        <v>0</v>
      </c>
      <c r="H118" s="303"/>
      <c r="I118" s="164"/>
      <c r="J118" s="287"/>
      <c r="K118" s="287"/>
      <c r="L118" s="164"/>
      <c r="M118" s="161"/>
      <c r="N118" s="164"/>
      <c r="O118" s="164"/>
      <c r="P118" s="161"/>
      <c r="Q118" s="164"/>
    </row>
    <row r="119" spans="1:17" ht="23.25" thickBot="1">
      <c r="A119" s="135">
        <v>4</v>
      </c>
      <c r="B119" s="322"/>
      <c r="C119" s="221" t="s">
        <v>234</v>
      </c>
      <c r="D119" s="159"/>
      <c r="E119" s="302"/>
      <c r="F119" s="302"/>
      <c r="G119" s="304"/>
      <c r="H119" s="304"/>
      <c r="I119" s="141"/>
      <c r="J119" s="290"/>
      <c r="K119" s="290"/>
      <c r="L119" s="141"/>
      <c r="M119" s="141"/>
      <c r="N119" s="141"/>
      <c r="O119" s="141"/>
      <c r="P119" s="141"/>
      <c r="Q119" s="141"/>
    </row>
    <row r="120" spans="1:17" ht="16.5" thickBot="1">
      <c r="A120" s="135"/>
      <c r="B120" s="324"/>
      <c r="C120" s="186" t="s">
        <v>153</v>
      </c>
      <c r="D120" s="159" t="s">
        <v>135</v>
      </c>
      <c r="E120" s="302"/>
      <c r="F120" s="302"/>
      <c r="G120" s="304">
        <v>100</v>
      </c>
      <c r="H120" s="304"/>
      <c r="I120" s="141"/>
      <c r="J120" s="290"/>
      <c r="K120" s="290"/>
      <c r="L120" s="141"/>
      <c r="M120" s="141"/>
      <c r="N120" s="141"/>
      <c r="O120" s="141"/>
      <c r="P120" s="141"/>
      <c r="Q120" s="141"/>
    </row>
    <row r="121" spans="1:16" ht="28.5" hidden="1">
      <c r="A121" s="135"/>
      <c r="B121" s="156" t="s">
        <v>14</v>
      </c>
      <c r="C121" s="159"/>
      <c r="D121" s="159"/>
      <c r="E121" s="140"/>
      <c r="F121" s="140"/>
      <c r="G121" s="140"/>
      <c r="H121" s="165"/>
      <c r="I121" s="165"/>
      <c r="J121" s="166"/>
      <c r="K121" s="141"/>
      <c r="L121" s="141"/>
      <c r="M121" s="141"/>
      <c r="N121" s="141"/>
      <c r="O121" s="141"/>
      <c r="P121" s="141"/>
    </row>
    <row r="122" spans="1:16" ht="16.5" hidden="1" thickBot="1">
      <c r="A122" s="167"/>
      <c r="B122" s="168"/>
      <c r="C122" s="169"/>
      <c r="D122" s="169"/>
      <c r="E122" s="170"/>
      <c r="F122" s="170"/>
      <c r="G122" s="170"/>
      <c r="H122" s="170"/>
      <c r="I122" s="170"/>
      <c r="J122" s="171"/>
      <c r="K122" s="141"/>
      <c r="L122" s="141"/>
      <c r="M122" s="141"/>
      <c r="N122" s="141"/>
      <c r="O122" s="141"/>
      <c r="P122" s="141"/>
    </row>
    <row r="123" spans="1:13" ht="15.75">
      <c r="A123" s="147"/>
      <c r="B123" s="173"/>
      <c r="C123" s="173"/>
      <c r="D123" s="173"/>
      <c r="E123" s="172"/>
      <c r="F123" s="172"/>
      <c r="G123" s="172"/>
      <c r="H123" s="172"/>
      <c r="I123" s="172"/>
      <c r="J123" s="172"/>
      <c r="K123" s="172"/>
      <c r="L123" s="172"/>
      <c r="M123" s="172"/>
    </row>
    <row r="124" spans="1:4" s="2" customFormat="1" ht="18.75">
      <c r="A124" s="5" t="s">
        <v>141</v>
      </c>
      <c r="B124" s="109" t="s">
        <v>177</v>
      </c>
      <c r="C124" s="110"/>
      <c r="D124" s="110"/>
    </row>
    <row r="125" s="2" customFormat="1" ht="16.5" thickBot="1">
      <c r="B125" s="188" t="s">
        <v>9</v>
      </c>
    </row>
    <row r="126" spans="2:14" s="2" customFormat="1" ht="15" customHeight="1">
      <c r="B126" s="351" t="s">
        <v>15</v>
      </c>
      <c r="C126" s="348" t="s">
        <v>16</v>
      </c>
      <c r="D126" s="348" t="s">
        <v>158</v>
      </c>
      <c r="E126" s="333" t="s">
        <v>17</v>
      </c>
      <c r="F126" s="334"/>
      <c r="G126" s="335"/>
      <c r="H126" s="333" t="s">
        <v>182</v>
      </c>
      <c r="I126" s="334"/>
      <c r="J126" s="335"/>
      <c r="K126" s="333" t="s">
        <v>183</v>
      </c>
      <c r="L126" s="334"/>
      <c r="M126" s="335"/>
      <c r="N126" s="339" t="s">
        <v>170</v>
      </c>
    </row>
    <row r="127" spans="2:14" s="2" customFormat="1" ht="15.75" thickBot="1">
      <c r="B127" s="344"/>
      <c r="C127" s="349"/>
      <c r="D127" s="349"/>
      <c r="E127" s="336" t="s">
        <v>181</v>
      </c>
      <c r="F127" s="337"/>
      <c r="G127" s="338"/>
      <c r="H127" s="336"/>
      <c r="I127" s="337"/>
      <c r="J127" s="338"/>
      <c r="K127" s="336"/>
      <c r="L127" s="337"/>
      <c r="M127" s="338"/>
      <c r="N127" s="340"/>
    </row>
    <row r="128" spans="2:14" s="2" customFormat="1" ht="15">
      <c r="B128" s="344"/>
      <c r="C128" s="349"/>
      <c r="D128" s="349"/>
      <c r="E128" s="189" t="s">
        <v>171</v>
      </c>
      <c r="F128" s="190" t="s">
        <v>172</v>
      </c>
      <c r="G128" s="342" t="s">
        <v>10</v>
      </c>
      <c r="H128" s="191" t="s">
        <v>171</v>
      </c>
      <c r="I128" s="191" t="s">
        <v>172</v>
      </c>
      <c r="J128" s="342" t="s">
        <v>10</v>
      </c>
      <c r="K128" s="191" t="s">
        <v>171</v>
      </c>
      <c r="L128" s="191" t="s">
        <v>172</v>
      </c>
      <c r="M128" s="342" t="s">
        <v>10</v>
      </c>
      <c r="N128" s="340"/>
    </row>
    <row r="129" spans="2:14" s="2" customFormat="1" ht="25.5" customHeight="1" thickBot="1">
      <c r="B129" s="345"/>
      <c r="C129" s="350"/>
      <c r="D129" s="350"/>
      <c r="E129" s="192" t="s">
        <v>173</v>
      </c>
      <c r="F129" s="193" t="s">
        <v>174</v>
      </c>
      <c r="G129" s="343"/>
      <c r="H129" s="193" t="s">
        <v>173</v>
      </c>
      <c r="I129" s="193" t="s">
        <v>174</v>
      </c>
      <c r="J129" s="343"/>
      <c r="K129" s="193" t="s">
        <v>173</v>
      </c>
      <c r="L129" s="193" t="s">
        <v>174</v>
      </c>
      <c r="M129" s="343"/>
      <c r="N129" s="341"/>
    </row>
    <row r="130" spans="2:14" s="2" customFormat="1" ht="15.75" thickBot="1">
      <c r="B130" s="194">
        <v>1</v>
      </c>
      <c r="C130" s="195">
        <v>2</v>
      </c>
      <c r="D130" s="195">
        <v>3</v>
      </c>
      <c r="E130" s="195">
        <v>4</v>
      </c>
      <c r="F130" s="195">
        <v>5</v>
      </c>
      <c r="G130" s="195">
        <v>6</v>
      </c>
      <c r="H130" s="195">
        <v>7</v>
      </c>
      <c r="I130" s="195">
        <v>8</v>
      </c>
      <c r="J130" s="195">
        <v>9</v>
      </c>
      <c r="K130" s="195">
        <v>10</v>
      </c>
      <c r="L130" s="195">
        <v>11</v>
      </c>
      <c r="M130" s="195">
        <v>12</v>
      </c>
      <c r="N130" s="195">
        <v>13</v>
      </c>
    </row>
    <row r="131" spans="2:14" s="2" customFormat="1" ht="29.25" customHeight="1" thickBot="1">
      <c r="B131" s="196"/>
      <c r="C131" s="3" t="s">
        <v>178</v>
      </c>
      <c r="D131" s="3"/>
      <c r="E131" s="195"/>
      <c r="F131" s="195"/>
      <c r="G131" s="197"/>
      <c r="H131" s="195"/>
      <c r="I131" s="195"/>
      <c r="J131" s="195"/>
      <c r="K131" s="195"/>
      <c r="L131" s="195"/>
      <c r="M131" s="195"/>
      <c r="N131" s="195"/>
    </row>
    <row r="132" spans="2:14" s="2" customFormat="1" ht="15.75" thickBot="1">
      <c r="B132" s="196"/>
      <c r="C132" s="197" t="s">
        <v>179</v>
      </c>
      <c r="D132" s="197"/>
      <c r="E132" s="195"/>
      <c r="F132" s="195"/>
      <c r="G132" s="197"/>
      <c r="H132" s="195"/>
      <c r="I132" s="195"/>
      <c r="J132" s="195"/>
      <c r="K132" s="195"/>
      <c r="L132" s="195"/>
      <c r="M132" s="195"/>
      <c r="N132" s="195"/>
    </row>
    <row r="133" spans="2:14" s="2" customFormat="1" ht="15.75" thickBot="1">
      <c r="B133" s="198"/>
      <c r="C133" s="197" t="s">
        <v>180</v>
      </c>
      <c r="D133" s="197"/>
      <c r="E133" s="195"/>
      <c r="F133" s="195"/>
      <c r="G133" s="197"/>
      <c r="H133" s="195"/>
      <c r="I133" s="195"/>
      <c r="J133" s="197"/>
      <c r="K133" s="195"/>
      <c r="L133" s="195"/>
      <c r="M133" s="197"/>
      <c r="N133" s="197"/>
    </row>
    <row r="134" spans="2:14" s="2" customFormat="1" ht="30.75" thickBot="1">
      <c r="B134" s="198"/>
      <c r="C134" s="197" t="s">
        <v>175</v>
      </c>
      <c r="D134" s="197"/>
      <c r="E134" s="195"/>
      <c r="F134" s="195"/>
      <c r="G134" s="195"/>
      <c r="H134" s="195"/>
      <c r="I134" s="195"/>
      <c r="J134" s="197"/>
      <c r="K134" s="195"/>
      <c r="L134" s="195"/>
      <c r="M134" s="197"/>
      <c r="N134" s="197"/>
    </row>
    <row r="135" spans="2:14" s="2" customFormat="1" ht="15.75" thickBot="1">
      <c r="B135" s="198"/>
      <c r="C135" s="197" t="s">
        <v>176</v>
      </c>
      <c r="D135" s="197"/>
      <c r="E135" s="195"/>
      <c r="F135" s="195"/>
      <c r="G135" s="197"/>
      <c r="H135" s="195"/>
      <c r="I135" s="195"/>
      <c r="J135" s="195"/>
      <c r="K135" s="195"/>
      <c r="L135" s="195"/>
      <c r="M135" s="195"/>
      <c r="N135" s="195"/>
    </row>
    <row r="136" spans="2:14" s="2" customFormat="1" ht="15">
      <c r="B136" s="202"/>
      <c r="C136" s="203"/>
      <c r="D136" s="203"/>
      <c r="E136" s="202"/>
      <c r="F136" s="202"/>
      <c r="G136" s="203"/>
      <c r="H136" s="202"/>
      <c r="I136" s="202"/>
      <c r="J136" s="202"/>
      <c r="K136" s="202"/>
      <c r="L136" s="202"/>
      <c r="M136" s="202"/>
      <c r="N136" s="202"/>
    </row>
    <row r="137" s="2" customFormat="1" ht="18.75">
      <c r="B137" s="199" t="s">
        <v>237</v>
      </c>
    </row>
    <row r="138" spans="2:9" s="2" customFormat="1" ht="18.75">
      <c r="B138" s="199" t="s">
        <v>193</v>
      </c>
      <c r="F138" s="199" t="s">
        <v>192</v>
      </c>
      <c r="I138" s="200" t="s">
        <v>238</v>
      </c>
    </row>
    <row r="139" s="2" customFormat="1" ht="15.75">
      <c r="B139" s="5" t="s">
        <v>194</v>
      </c>
    </row>
    <row r="140" s="2" customFormat="1" ht="15.75">
      <c r="B140" s="5"/>
    </row>
    <row r="141" s="2" customFormat="1" ht="18.75">
      <c r="B141" s="201" t="s">
        <v>20</v>
      </c>
    </row>
    <row r="142" spans="2:9" s="2" customFormat="1" ht="18.75">
      <c r="B142" s="200" t="s">
        <v>239</v>
      </c>
      <c r="F142" s="199" t="s">
        <v>192</v>
      </c>
      <c r="G142" s="200"/>
      <c r="I142" s="200" t="s">
        <v>101</v>
      </c>
    </row>
    <row r="143" s="2" customFormat="1" ht="15.75">
      <c r="B143" s="5" t="s">
        <v>195</v>
      </c>
    </row>
  </sheetData>
  <sheetProtection/>
  <mergeCells count="180">
    <mergeCell ref="D23:J23"/>
    <mergeCell ref="G112:H112"/>
    <mergeCell ref="G113:H113"/>
    <mergeCell ref="G114:H114"/>
    <mergeCell ref="G104:H104"/>
    <mergeCell ref="G105:H105"/>
    <mergeCell ref="G106:H106"/>
    <mergeCell ref="G107:H107"/>
    <mergeCell ref="E112:F112"/>
    <mergeCell ref="E113:F113"/>
    <mergeCell ref="G115:H115"/>
    <mergeCell ref="G108:H108"/>
    <mergeCell ref="G109:H109"/>
    <mergeCell ref="G110:H110"/>
    <mergeCell ref="G111:H111"/>
    <mergeCell ref="E111:F111"/>
    <mergeCell ref="E95:F95"/>
    <mergeCell ref="E88:F88"/>
    <mergeCell ref="E89:F89"/>
    <mergeCell ref="E90:F90"/>
    <mergeCell ref="G96:H96"/>
    <mergeCell ref="E92:F92"/>
    <mergeCell ref="E93:F93"/>
    <mergeCell ref="E94:F94"/>
    <mergeCell ref="G92:H92"/>
    <mergeCell ref="G93:H93"/>
    <mergeCell ref="E96:F96"/>
    <mergeCell ref="E101:F101"/>
    <mergeCell ref="E99:F99"/>
    <mergeCell ref="G97:H97"/>
    <mergeCell ref="E116:F116"/>
    <mergeCell ref="E114:F114"/>
    <mergeCell ref="E115:F115"/>
    <mergeCell ref="E108:F108"/>
    <mergeCell ref="E109:F109"/>
    <mergeCell ref="G116:H116"/>
    <mergeCell ref="B128:B129"/>
    <mergeCell ref="G128:G129"/>
    <mergeCell ref="E117:F117"/>
    <mergeCell ref="G117:H117"/>
    <mergeCell ref="C126:C129"/>
    <mergeCell ref="B126:B127"/>
    <mergeCell ref="D126:D129"/>
    <mergeCell ref="G119:H119"/>
    <mergeCell ref="E119:F119"/>
    <mergeCell ref="K126:M127"/>
    <mergeCell ref="N126:N129"/>
    <mergeCell ref="E127:G127"/>
    <mergeCell ref="J120:K120"/>
    <mergeCell ref="J128:J129"/>
    <mergeCell ref="M128:M129"/>
    <mergeCell ref="E126:G126"/>
    <mergeCell ref="H126:J127"/>
    <mergeCell ref="E120:F120"/>
    <mergeCell ref="G120:H120"/>
    <mergeCell ref="H45:H46"/>
    <mergeCell ref="I45:I46"/>
    <mergeCell ref="L45:N45"/>
    <mergeCell ref="J46:J47"/>
    <mergeCell ref="J118:K118"/>
    <mergeCell ref="G118:H118"/>
    <mergeCell ref="J102:K102"/>
    <mergeCell ref="G102:H102"/>
    <mergeCell ref="G94:H94"/>
    <mergeCell ref="G95:H95"/>
    <mergeCell ref="G80:H80"/>
    <mergeCell ref="G82:H82"/>
    <mergeCell ref="G83:H83"/>
    <mergeCell ref="G84:H84"/>
    <mergeCell ref="G85:H85"/>
    <mergeCell ref="B39:J39"/>
    <mergeCell ref="D40:L40"/>
    <mergeCell ref="D41:L41"/>
    <mergeCell ref="B45:B46"/>
    <mergeCell ref="C45:C46"/>
    <mergeCell ref="B29:F29"/>
    <mergeCell ref="B30:G30"/>
    <mergeCell ref="B33:L33"/>
    <mergeCell ref="B35:L35"/>
    <mergeCell ref="B32:L32"/>
    <mergeCell ref="B31:L31"/>
    <mergeCell ref="B72:B73"/>
    <mergeCell ref="B77:B120"/>
    <mergeCell ref="G72:H76"/>
    <mergeCell ref="E97:F97"/>
    <mergeCell ref="E98:F98"/>
    <mergeCell ref="E86:F86"/>
    <mergeCell ref="E87:F87"/>
    <mergeCell ref="E91:F91"/>
    <mergeCell ref="G81:H81"/>
    <mergeCell ref="G99:H99"/>
    <mergeCell ref="G45:G47"/>
    <mergeCell ref="D45:F47"/>
    <mergeCell ref="E72:F76"/>
    <mergeCell ref="E77:F77"/>
    <mergeCell ref="D50:F50"/>
    <mergeCell ref="D58:F58"/>
    <mergeCell ref="F59:F60"/>
    <mergeCell ref="B55:D55"/>
    <mergeCell ref="B56:D56"/>
    <mergeCell ref="G77:H77"/>
    <mergeCell ref="G86:H86"/>
    <mergeCell ref="B58:B60"/>
    <mergeCell ref="D72:D76"/>
    <mergeCell ref="C72:C76"/>
    <mergeCell ref="G58:I58"/>
    <mergeCell ref="I72:I76"/>
    <mergeCell ref="E78:F78"/>
    <mergeCell ref="E79:F79"/>
    <mergeCell ref="G78:H78"/>
    <mergeCell ref="G79:H79"/>
    <mergeCell ref="E103:F103"/>
    <mergeCell ref="E118:F118"/>
    <mergeCell ref="E100:F100"/>
    <mergeCell ref="E102:F102"/>
    <mergeCell ref="E104:F104"/>
    <mergeCell ref="E105:F105"/>
    <mergeCell ref="E106:F106"/>
    <mergeCell ref="E107:F107"/>
    <mergeCell ref="E110:F110"/>
    <mergeCell ref="J97:K97"/>
    <mergeCell ref="G100:H100"/>
    <mergeCell ref="G101:H101"/>
    <mergeCell ref="J103:K103"/>
    <mergeCell ref="G87:H87"/>
    <mergeCell ref="G91:H91"/>
    <mergeCell ref="G88:H88"/>
    <mergeCell ref="G89:H89"/>
    <mergeCell ref="G90:H90"/>
    <mergeCell ref="G98:H98"/>
    <mergeCell ref="E85:F85"/>
    <mergeCell ref="J84:K84"/>
    <mergeCell ref="J85:K85"/>
    <mergeCell ref="J87:K87"/>
    <mergeCell ref="J98:K98"/>
    <mergeCell ref="G103:H103"/>
    <mergeCell ref="J99:K99"/>
    <mergeCell ref="J91:K91"/>
    <mergeCell ref="J100:K100"/>
    <mergeCell ref="J101:K101"/>
    <mergeCell ref="D48:F48"/>
    <mergeCell ref="D49:F49"/>
    <mergeCell ref="C58:C60"/>
    <mergeCell ref="I59:I60"/>
    <mergeCell ref="J119:K119"/>
    <mergeCell ref="E80:F80"/>
    <mergeCell ref="E81:F81"/>
    <mergeCell ref="E82:F82"/>
    <mergeCell ref="E83:F83"/>
    <mergeCell ref="E84:F84"/>
    <mergeCell ref="O65:P65"/>
    <mergeCell ref="O64:P64"/>
    <mergeCell ref="J58:L58"/>
    <mergeCell ref="L72:N73"/>
    <mergeCell ref="A45:A47"/>
    <mergeCell ref="J79:K79"/>
    <mergeCell ref="A72:A76"/>
    <mergeCell ref="J78:K78"/>
    <mergeCell ref="I55:K55"/>
    <mergeCell ref="D51:F51"/>
    <mergeCell ref="J81:K81"/>
    <mergeCell ref="N46:N47"/>
    <mergeCell ref="J82:K82"/>
    <mergeCell ref="J83:K83"/>
    <mergeCell ref="O72:Q73"/>
    <mergeCell ref="J72:K76"/>
    <mergeCell ref="M58:P58"/>
    <mergeCell ref="O59:P60"/>
    <mergeCell ref="O61:P61"/>
    <mergeCell ref="L59:L60"/>
    <mergeCell ref="J86:K86"/>
    <mergeCell ref="B28:P28"/>
    <mergeCell ref="J80:K80"/>
    <mergeCell ref="J77:K77"/>
    <mergeCell ref="B34:L34"/>
    <mergeCell ref="O62:P62"/>
    <mergeCell ref="O63:P63"/>
    <mergeCell ref="K46:K47"/>
    <mergeCell ref="M46:M47"/>
    <mergeCell ref="L46:L47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58" r:id="rId1"/>
  <rowBreaks count="2" manualBreakCount="2">
    <brk id="41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42"/>
  <sheetViews>
    <sheetView tabSelected="1" view="pageBreakPreview" zoomScale="85" zoomScaleSheetLayoutView="85" zoomScalePageLayoutView="0" workbookViewId="0" topLeftCell="A1">
      <selection activeCell="B137" sqref="B137:N144"/>
    </sheetView>
  </sheetViews>
  <sheetFormatPr defaultColWidth="9.00390625" defaultRowHeight="12.75"/>
  <cols>
    <col min="1" max="1" width="5.25390625" style="5" customWidth="1"/>
    <col min="2" max="2" width="23.75390625" style="5" customWidth="1"/>
    <col min="3" max="3" width="14.25390625" style="5" customWidth="1"/>
    <col min="4" max="4" width="11.75390625" style="5" customWidth="1"/>
    <col min="5" max="5" width="14.25390625" style="5" customWidth="1"/>
    <col min="6" max="6" width="14.75390625" style="5" customWidth="1"/>
    <col min="7" max="7" width="10.75390625" style="5" customWidth="1"/>
    <col min="8" max="8" width="13.375" style="5" customWidth="1"/>
    <col min="9" max="9" width="12.875" style="5" customWidth="1"/>
    <col min="10" max="10" width="14.125" style="5" customWidth="1"/>
    <col min="11" max="11" width="11.00390625" style="5" customWidth="1"/>
    <col min="12" max="12" width="9.125" style="5" customWidth="1"/>
    <col min="13" max="13" width="10.375" style="5" customWidth="1"/>
    <col min="14" max="16384" width="9.125" style="5" customWidth="1"/>
  </cols>
  <sheetData>
    <row r="1" ht="15.75">
      <c r="J1" s="6" t="s">
        <v>0</v>
      </c>
    </row>
    <row r="2" ht="15.75">
      <c r="J2" s="6" t="s">
        <v>1</v>
      </c>
    </row>
    <row r="3" ht="15.75">
      <c r="J3" s="6" t="s">
        <v>0</v>
      </c>
    </row>
    <row r="4" ht="15.75">
      <c r="J4" s="6" t="s">
        <v>1</v>
      </c>
    </row>
    <row r="5" ht="15.75">
      <c r="J5" s="6" t="s">
        <v>2</v>
      </c>
    </row>
    <row r="6" ht="15.75">
      <c r="J6" s="6" t="s">
        <v>240</v>
      </c>
    </row>
    <row r="7" ht="15.75">
      <c r="B7" s="101"/>
    </row>
    <row r="8" ht="15.75">
      <c r="B8" s="101"/>
    </row>
    <row r="9" spans="1:16" ht="18.75">
      <c r="A9" s="201"/>
      <c r="B9" s="201"/>
      <c r="C9" s="201"/>
      <c r="D9" s="201"/>
      <c r="E9" s="201"/>
      <c r="F9" s="225" t="s">
        <v>241</v>
      </c>
      <c r="G9" s="201"/>
      <c r="H9" s="201"/>
      <c r="I9" s="201"/>
      <c r="J9" s="201"/>
      <c r="K9" s="201"/>
      <c r="L9" s="201"/>
      <c r="M9" s="201"/>
      <c r="N9" s="201"/>
      <c r="O9" s="201"/>
      <c r="P9" s="201"/>
    </row>
    <row r="10" spans="1:16" ht="18.75">
      <c r="A10" s="201"/>
      <c r="B10" s="225"/>
      <c r="C10" s="418" t="s">
        <v>242</v>
      </c>
      <c r="D10" s="418"/>
      <c r="E10" s="418"/>
      <c r="F10" s="418"/>
      <c r="G10" s="418"/>
      <c r="H10" s="418"/>
      <c r="I10" s="418"/>
      <c r="J10" s="418"/>
      <c r="K10" s="201"/>
      <c r="L10" s="201"/>
      <c r="M10" s="201"/>
      <c r="N10" s="201"/>
      <c r="O10" s="201"/>
      <c r="P10" s="201"/>
    </row>
    <row r="11" spans="1:16" ht="18.75">
      <c r="A11" s="201"/>
      <c r="B11" s="201"/>
      <c r="C11" s="201"/>
      <c r="D11" s="418" t="s">
        <v>243</v>
      </c>
      <c r="E11" s="418"/>
      <c r="F11" s="418"/>
      <c r="G11" s="418"/>
      <c r="H11" s="418"/>
      <c r="I11" s="201"/>
      <c r="J11" s="201"/>
      <c r="K11" s="201"/>
      <c r="L11" s="201"/>
      <c r="M11" s="201"/>
      <c r="N11" s="201"/>
      <c r="O11" s="201"/>
      <c r="P11" s="201"/>
    </row>
    <row r="12" ht="15.75">
      <c r="B12" s="101" t="s">
        <v>44</v>
      </c>
    </row>
    <row r="13" spans="1:7" ht="18.75">
      <c r="A13" s="5" t="s">
        <v>124</v>
      </c>
      <c r="B13" s="97">
        <v>1500000</v>
      </c>
      <c r="C13" s="99" t="s">
        <v>121</v>
      </c>
      <c r="D13" s="98"/>
      <c r="E13" s="98"/>
      <c r="F13" s="98"/>
      <c r="G13" s="98"/>
    </row>
    <row r="14" spans="2:7" ht="15.75">
      <c r="B14" s="96" t="s">
        <v>6</v>
      </c>
      <c r="C14" s="2"/>
      <c r="D14" s="2"/>
      <c r="E14" s="2"/>
      <c r="F14" s="2"/>
      <c r="G14" s="2"/>
    </row>
    <row r="15" spans="1:7" ht="18.75">
      <c r="A15" s="5" t="s">
        <v>123</v>
      </c>
      <c r="B15" s="97">
        <v>1510000</v>
      </c>
      <c r="C15" s="99" t="s">
        <v>121</v>
      </c>
      <c r="D15" s="98"/>
      <c r="E15" s="98"/>
      <c r="F15" s="98"/>
      <c r="G15" s="98"/>
    </row>
    <row r="16" spans="2:7" ht="15.75">
      <c r="B16" s="102" t="s">
        <v>7</v>
      </c>
      <c r="C16" s="103"/>
      <c r="D16" s="103"/>
      <c r="E16" s="103"/>
      <c r="F16" s="2"/>
      <c r="G16" s="2"/>
    </row>
    <row r="17" spans="1:16" ht="18.75">
      <c r="A17" s="226" t="s">
        <v>122</v>
      </c>
      <c r="B17" s="97">
        <f>паспорт!B23</f>
        <v>1513049</v>
      </c>
      <c r="C17" s="108">
        <f>паспорт!C23</f>
        <v>1010</v>
      </c>
      <c r="D17" s="353" t="str">
        <f>паспорт!D23</f>
        <v>Надання державної соціальної допомоги інвалідам з дитинства та дітям-інвалідам</v>
      </c>
      <c r="E17" s="353"/>
      <c r="F17" s="353"/>
      <c r="G17" s="353"/>
      <c r="H17" s="356"/>
      <c r="I17" s="356"/>
      <c r="J17" s="356"/>
      <c r="K17" s="356"/>
      <c r="L17" s="356"/>
      <c r="M17" s="356"/>
      <c r="N17" s="356"/>
      <c r="O17" s="356"/>
      <c r="P17" s="226"/>
    </row>
    <row r="18" spans="2:7" ht="15.75">
      <c r="B18" s="102" t="s">
        <v>244</v>
      </c>
      <c r="C18" s="103"/>
      <c r="D18" s="103"/>
      <c r="E18" s="103"/>
      <c r="F18" s="103"/>
      <c r="G18" s="2"/>
    </row>
    <row r="19" spans="2:7" ht="33" customHeight="1">
      <c r="B19" s="100"/>
      <c r="C19" s="99"/>
      <c r="D19" s="99"/>
      <c r="E19" s="99"/>
      <c r="F19" s="99"/>
      <c r="G19" s="99"/>
    </row>
    <row r="20" ht="15.75">
      <c r="B20" s="1"/>
    </row>
    <row r="22" spans="1:2" ht="15.75">
      <c r="A22" s="5" t="s">
        <v>125</v>
      </c>
      <c r="B22" s="1" t="s">
        <v>245</v>
      </c>
    </row>
    <row r="23" ht="16.5" thickBot="1">
      <c r="J23" s="1" t="s">
        <v>102</v>
      </c>
    </row>
    <row r="24" spans="1:10" ht="15.75">
      <c r="A24" s="419" t="s">
        <v>103</v>
      </c>
      <c r="B24" s="416"/>
      <c r="C24" s="416"/>
      <c r="D24" s="416"/>
      <c r="E24" s="416" t="s">
        <v>246</v>
      </c>
      <c r="F24" s="416"/>
      <c r="G24" s="416"/>
      <c r="H24" s="416" t="s">
        <v>104</v>
      </c>
      <c r="I24" s="416"/>
      <c r="J24" s="417"/>
    </row>
    <row r="25" spans="1:10" ht="31.5">
      <c r="A25" s="420" t="s">
        <v>105</v>
      </c>
      <c r="B25" s="357"/>
      <c r="C25" s="228" t="s">
        <v>106</v>
      </c>
      <c r="D25" s="228" t="s">
        <v>107</v>
      </c>
      <c r="E25" s="228" t="s">
        <v>105</v>
      </c>
      <c r="F25" s="228" t="s">
        <v>106</v>
      </c>
      <c r="G25" s="228" t="s">
        <v>107</v>
      </c>
      <c r="H25" s="228" t="s">
        <v>105</v>
      </c>
      <c r="I25" s="228" t="s">
        <v>106</v>
      </c>
      <c r="J25" s="229" t="s">
        <v>107</v>
      </c>
    </row>
    <row r="26" spans="1:10" ht="20.25" customHeight="1">
      <c r="A26" s="420">
        <v>1</v>
      </c>
      <c r="B26" s="357"/>
      <c r="C26" s="228">
        <v>2</v>
      </c>
      <c r="D26" s="228">
        <v>3</v>
      </c>
      <c r="E26" s="228">
        <v>4</v>
      </c>
      <c r="F26" s="228">
        <v>5</v>
      </c>
      <c r="G26" s="228">
        <v>6</v>
      </c>
      <c r="H26" s="228">
        <v>7</v>
      </c>
      <c r="I26" s="228">
        <v>8</v>
      </c>
      <c r="J26" s="229">
        <v>9</v>
      </c>
    </row>
    <row r="27" spans="1:10" ht="16.5" thickBot="1">
      <c r="A27" s="421">
        <f>паспорт!E25</f>
        <v>15187.11258</v>
      </c>
      <c r="B27" s="422"/>
      <c r="C27" s="230"/>
      <c r="D27" s="231">
        <f>A27+C27</f>
        <v>15187.11258</v>
      </c>
      <c r="E27" s="231">
        <v>14598.88333</v>
      </c>
      <c r="F27" s="230"/>
      <c r="G27" s="231">
        <f>E27+F27</f>
        <v>14598.88333</v>
      </c>
      <c r="H27" s="231">
        <f>+A27-E27</f>
        <v>588.2292500000003</v>
      </c>
      <c r="I27" s="231">
        <f>+C27-F27</f>
        <v>0</v>
      </c>
      <c r="J27" s="232">
        <f>D27-G27</f>
        <v>588.2292500000003</v>
      </c>
    </row>
    <row r="28" ht="15.75">
      <c r="B28" s="1" t="s">
        <v>108</v>
      </c>
    </row>
    <row r="29" ht="15.75">
      <c r="B29" s="1"/>
    </row>
    <row r="30" spans="1:2" ht="15.75">
      <c r="A30" s="5" t="s">
        <v>126</v>
      </c>
      <c r="B30" s="1" t="s">
        <v>247</v>
      </c>
    </row>
    <row r="31" ht="16.5" thickBot="1">
      <c r="M31" s="1" t="s">
        <v>102</v>
      </c>
    </row>
    <row r="32" spans="1:13" ht="15.75">
      <c r="A32" s="419" t="s">
        <v>8</v>
      </c>
      <c r="B32" s="416" t="s">
        <v>158</v>
      </c>
      <c r="C32" s="416" t="s">
        <v>159</v>
      </c>
      <c r="D32" s="416" t="s">
        <v>162</v>
      </c>
      <c r="E32" s="416" t="s">
        <v>114</v>
      </c>
      <c r="F32" s="416"/>
      <c r="G32" s="416"/>
      <c r="H32" s="416" t="s">
        <v>248</v>
      </c>
      <c r="I32" s="416"/>
      <c r="J32" s="416"/>
      <c r="K32" s="416" t="s">
        <v>104</v>
      </c>
      <c r="L32" s="416"/>
      <c r="M32" s="417"/>
    </row>
    <row r="33" spans="1:13" ht="47.25">
      <c r="A33" s="420"/>
      <c r="B33" s="357"/>
      <c r="C33" s="357"/>
      <c r="D33" s="357"/>
      <c r="E33" s="105" t="s">
        <v>105</v>
      </c>
      <c r="F33" s="228" t="s">
        <v>106</v>
      </c>
      <c r="G33" s="105" t="s">
        <v>107</v>
      </c>
      <c r="H33" s="105" t="s">
        <v>105</v>
      </c>
      <c r="I33" s="105" t="s">
        <v>106</v>
      </c>
      <c r="J33" s="105" t="s">
        <v>107</v>
      </c>
      <c r="K33" s="105" t="s">
        <v>105</v>
      </c>
      <c r="L33" s="228" t="s">
        <v>106</v>
      </c>
      <c r="M33" s="233" t="s">
        <v>107</v>
      </c>
    </row>
    <row r="34" spans="1:13" ht="17.25" customHeight="1">
      <c r="A34" s="227">
        <v>1</v>
      </c>
      <c r="B34" s="228">
        <v>2</v>
      </c>
      <c r="C34" s="228">
        <v>3</v>
      </c>
      <c r="D34" s="228">
        <v>4</v>
      </c>
      <c r="E34" s="105">
        <v>5</v>
      </c>
      <c r="F34" s="228">
        <v>6</v>
      </c>
      <c r="G34" s="105">
        <v>7</v>
      </c>
      <c r="H34" s="105">
        <v>8</v>
      </c>
      <c r="I34" s="105">
        <v>9</v>
      </c>
      <c r="J34" s="105">
        <v>10</v>
      </c>
      <c r="K34" s="105">
        <v>11</v>
      </c>
      <c r="L34" s="228">
        <v>12</v>
      </c>
      <c r="M34" s="233">
        <v>13</v>
      </c>
    </row>
    <row r="35" spans="1:13" ht="89.25">
      <c r="A35" s="227"/>
      <c r="B35" s="176">
        <f>B17</f>
        <v>1513049</v>
      </c>
      <c r="C35" s="176">
        <f>C17</f>
        <v>1010</v>
      </c>
      <c r="D35" s="234" t="s">
        <v>165</v>
      </c>
      <c r="E35" s="235">
        <f>+A27</f>
        <v>15187.11258</v>
      </c>
      <c r="F35" s="176"/>
      <c r="G35" s="105">
        <f>E35+F35</f>
        <v>15187.11258</v>
      </c>
      <c r="H35" s="236">
        <f>+E27</f>
        <v>14598.88333</v>
      </c>
      <c r="I35" s="105"/>
      <c r="J35" s="236">
        <f>H35+I35</f>
        <v>14598.88333</v>
      </c>
      <c r="K35" s="236">
        <f aca="true" t="shared" si="0" ref="I35:M37">E35-H35</f>
        <v>588.2292500000003</v>
      </c>
      <c r="L35" s="236">
        <f t="shared" si="0"/>
        <v>0</v>
      </c>
      <c r="M35" s="237">
        <f t="shared" si="0"/>
        <v>588.2292500000003</v>
      </c>
    </row>
    <row r="36" spans="1:13" ht="18" customHeight="1">
      <c r="A36" s="238"/>
      <c r="B36" s="106"/>
      <c r="C36" s="105"/>
      <c r="D36" s="228"/>
      <c r="E36" s="105">
        <f>C36+D36</f>
        <v>0</v>
      </c>
      <c r="F36" s="105"/>
      <c r="G36" s="105"/>
      <c r="H36" s="105">
        <f>F36+G36</f>
        <v>0</v>
      </c>
      <c r="I36" s="105">
        <f t="shared" si="0"/>
        <v>0</v>
      </c>
      <c r="J36" s="105">
        <f t="shared" si="0"/>
        <v>0</v>
      </c>
      <c r="K36" s="105">
        <f t="shared" si="0"/>
        <v>0</v>
      </c>
      <c r="L36" s="239"/>
      <c r="M36" s="240"/>
    </row>
    <row r="37" spans="1:13" ht="16.5" customHeight="1" hidden="1" thickBot="1">
      <c r="A37" s="238"/>
      <c r="B37" s="106"/>
      <c r="C37" s="105"/>
      <c r="D37" s="228"/>
      <c r="E37" s="105">
        <f>C37+D37</f>
        <v>0</v>
      </c>
      <c r="F37" s="105"/>
      <c r="G37" s="105"/>
      <c r="H37" s="105">
        <f>F37+G37</f>
        <v>0</v>
      </c>
      <c r="I37" s="105">
        <f t="shared" si="0"/>
        <v>0</v>
      </c>
      <c r="J37" s="105">
        <f t="shared" si="0"/>
        <v>0</v>
      </c>
      <c r="K37" s="105">
        <f t="shared" si="0"/>
        <v>0</v>
      </c>
      <c r="L37" s="239"/>
      <c r="M37" s="240"/>
    </row>
    <row r="38" spans="1:13" ht="16.5" customHeight="1" hidden="1" thickBot="1">
      <c r="A38" s="241"/>
      <c r="B38" s="242"/>
      <c r="C38" s="242"/>
      <c r="D38" s="234" t="s">
        <v>166</v>
      </c>
      <c r="E38" s="176"/>
      <c r="F38" s="176"/>
      <c r="G38" s="242"/>
      <c r="H38" s="242"/>
      <c r="I38" s="242"/>
      <c r="J38" s="242"/>
      <c r="K38" s="242"/>
      <c r="L38" s="242"/>
      <c r="M38" s="240"/>
    </row>
    <row r="39" spans="1:16" ht="15.75" customHeight="1" hidden="1">
      <c r="A39" s="243"/>
      <c r="B39" s="244"/>
      <c r="C39" s="244"/>
      <c r="D39" s="244" t="s">
        <v>163</v>
      </c>
      <c r="E39" s="245">
        <f>+E35</f>
        <v>15187.11258</v>
      </c>
      <c r="F39" s="244"/>
      <c r="G39" s="244">
        <f>+G35</f>
        <v>15187.11258</v>
      </c>
      <c r="H39" s="245">
        <f>+H35</f>
        <v>14598.88333</v>
      </c>
      <c r="I39" s="244"/>
      <c r="J39" s="245">
        <f>+J35</f>
        <v>14598.88333</v>
      </c>
      <c r="K39" s="245">
        <f>+K35</f>
        <v>588.2292500000003</v>
      </c>
      <c r="L39" s="244"/>
      <c r="M39" s="246">
        <f>+M35</f>
        <v>588.2292500000003</v>
      </c>
      <c r="N39" s="247"/>
      <c r="O39" s="247"/>
      <c r="P39" s="247"/>
    </row>
    <row r="40" ht="18.75">
      <c r="B40" s="4"/>
    </row>
    <row r="41" spans="1:14" ht="15.75">
      <c r="A41" s="5" t="s">
        <v>127</v>
      </c>
      <c r="B41" s="412" t="s">
        <v>249</v>
      </c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</row>
    <row r="42" ht="16.5" thickBot="1">
      <c r="L42" s="1" t="s">
        <v>102</v>
      </c>
    </row>
    <row r="43" spans="1:12" ht="19.5" customHeight="1">
      <c r="A43" s="413" t="s">
        <v>250</v>
      </c>
      <c r="B43" s="414"/>
      <c r="C43" s="414"/>
      <c r="D43" s="414" t="s">
        <v>120</v>
      </c>
      <c r="E43" s="414"/>
      <c r="F43" s="414"/>
      <c r="G43" s="414" t="s">
        <v>248</v>
      </c>
      <c r="H43" s="414"/>
      <c r="I43" s="414"/>
      <c r="J43" s="414" t="s">
        <v>104</v>
      </c>
      <c r="K43" s="414"/>
      <c r="L43" s="415"/>
    </row>
    <row r="44" spans="1:12" ht="15.75">
      <c r="A44" s="380"/>
      <c r="B44" s="291"/>
      <c r="C44" s="291"/>
      <c r="D44" s="291" t="s">
        <v>105</v>
      </c>
      <c r="E44" s="291" t="s">
        <v>106</v>
      </c>
      <c r="F44" s="291" t="s">
        <v>107</v>
      </c>
      <c r="G44" s="291" t="s">
        <v>105</v>
      </c>
      <c r="H44" s="291" t="s">
        <v>106</v>
      </c>
      <c r="I44" s="291" t="s">
        <v>107</v>
      </c>
      <c r="J44" s="291" t="s">
        <v>105</v>
      </c>
      <c r="K44" s="291" t="str">
        <f>H44</f>
        <v>Спеціальний фонд</v>
      </c>
      <c r="L44" s="381" t="s">
        <v>107</v>
      </c>
    </row>
    <row r="45" spans="1:12" ht="45.75" customHeight="1">
      <c r="A45" s="380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381"/>
    </row>
    <row r="46" spans="1:12" ht="15.75" customHeight="1">
      <c r="A46" s="380">
        <v>1</v>
      </c>
      <c r="B46" s="291"/>
      <c r="C46" s="291"/>
      <c r="D46" s="129">
        <v>2</v>
      </c>
      <c r="E46" s="129">
        <v>3</v>
      </c>
      <c r="F46" s="129">
        <v>4</v>
      </c>
      <c r="G46" s="129">
        <v>5</v>
      </c>
      <c r="H46" s="129">
        <v>6</v>
      </c>
      <c r="I46" s="129">
        <v>7</v>
      </c>
      <c r="J46" s="129">
        <v>8</v>
      </c>
      <c r="K46" s="129">
        <v>9</v>
      </c>
      <c r="L46" s="248">
        <v>10</v>
      </c>
    </row>
    <row r="47" spans="1:12" ht="15.75">
      <c r="A47" s="406" t="s">
        <v>251</v>
      </c>
      <c r="B47" s="407"/>
      <c r="C47" s="408"/>
      <c r="D47" s="249">
        <f>+E35</f>
        <v>15187.11258</v>
      </c>
      <c r="E47" s="129"/>
      <c r="F47" s="129">
        <f>+G35</f>
        <v>15187.11258</v>
      </c>
      <c r="G47" s="249">
        <f>+H35</f>
        <v>14598.88333</v>
      </c>
      <c r="H47" s="129"/>
      <c r="I47" s="249">
        <f>+J35</f>
        <v>14598.88333</v>
      </c>
      <c r="J47" s="249">
        <f>+K35</f>
        <v>588.2292500000003</v>
      </c>
      <c r="K47" s="129"/>
      <c r="L47" s="250">
        <f>+M35</f>
        <v>588.2292500000003</v>
      </c>
    </row>
    <row r="48" spans="1:12" ht="25.5" customHeight="1">
      <c r="A48" s="251"/>
      <c r="B48" s="129"/>
      <c r="C48" s="135" t="s">
        <v>109</v>
      </c>
      <c r="D48" s="129"/>
      <c r="E48" s="129"/>
      <c r="F48" s="129"/>
      <c r="G48" s="129"/>
      <c r="H48" s="129"/>
      <c r="I48" s="129"/>
      <c r="J48" s="129"/>
      <c r="K48" s="129"/>
      <c r="L48" s="248"/>
    </row>
    <row r="49" spans="1:12" ht="78.75">
      <c r="A49" s="251"/>
      <c r="B49" s="129"/>
      <c r="C49" s="135" t="s">
        <v>110</v>
      </c>
      <c r="D49" s="129"/>
      <c r="E49" s="129"/>
      <c r="F49" s="129"/>
      <c r="G49" s="129"/>
      <c r="H49" s="129"/>
      <c r="I49" s="129"/>
      <c r="J49" s="129"/>
      <c r="K49" s="129"/>
      <c r="L49" s="248"/>
    </row>
    <row r="50" spans="1:16" ht="54" customHeight="1" thickBot="1">
      <c r="A50" s="252"/>
      <c r="B50" s="253" t="s">
        <v>163</v>
      </c>
      <c r="C50" s="253"/>
      <c r="D50" s="254">
        <f>+D47</f>
        <v>15187.11258</v>
      </c>
      <c r="E50" s="255"/>
      <c r="F50" s="255">
        <f>+F47</f>
        <v>15187.11258</v>
      </c>
      <c r="G50" s="254">
        <f>+G47</f>
        <v>14598.88333</v>
      </c>
      <c r="H50" s="255"/>
      <c r="I50" s="254">
        <f>+I47</f>
        <v>14598.88333</v>
      </c>
      <c r="J50" s="254">
        <f>+J47</f>
        <v>588.2292500000003</v>
      </c>
      <c r="K50" s="255"/>
      <c r="L50" s="256">
        <f>+L47</f>
        <v>588.2292500000003</v>
      </c>
      <c r="M50" s="257"/>
      <c r="N50" s="257"/>
      <c r="O50" s="257"/>
      <c r="P50" s="257"/>
    </row>
    <row r="51" ht="15.75">
      <c r="B51" s="1"/>
    </row>
    <row r="52" spans="1:14" ht="15.75">
      <c r="A52" s="5" t="s">
        <v>128</v>
      </c>
      <c r="B52" s="409" t="s">
        <v>252</v>
      </c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</row>
    <row r="53" spans="1:14" ht="32.25" customHeight="1" hidden="1" thickBot="1">
      <c r="A53" s="362" t="s">
        <v>8</v>
      </c>
      <c r="B53" s="364" t="s">
        <v>158</v>
      </c>
      <c r="C53" s="364" t="s">
        <v>111</v>
      </c>
      <c r="D53" s="364" t="s">
        <v>112</v>
      </c>
      <c r="E53" s="364" t="s">
        <v>113</v>
      </c>
      <c r="F53" s="364"/>
      <c r="G53" s="364" t="s">
        <v>114</v>
      </c>
      <c r="H53" s="364"/>
      <c r="I53" s="364" t="s">
        <v>253</v>
      </c>
      <c r="J53" s="410"/>
      <c r="K53" s="410"/>
      <c r="L53" s="364" t="s">
        <v>104</v>
      </c>
      <c r="M53" s="364"/>
      <c r="N53" s="400"/>
    </row>
    <row r="54" spans="1:14" ht="79.5" customHeight="1" hidden="1" thickBot="1">
      <c r="A54" s="363"/>
      <c r="B54" s="365"/>
      <c r="C54" s="365"/>
      <c r="D54" s="365"/>
      <c r="E54" s="365"/>
      <c r="F54" s="365"/>
      <c r="G54" s="365"/>
      <c r="H54" s="365"/>
      <c r="I54" s="411"/>
      <c r="J54" s="411"/>
      <c r="K54" s="411"/>
      <c r="L54" s="365"/>
      <c r="M54" s="365"/>
      <c r="N54" s="401"/>
    </row>
    <row r="55" spans="1:14" ht="15.75">
      <c r="A55" s="363"/>
      <c r="B55" s="365"/>
      <c r="C55" s="365"/>
      <c r="D55" s="365"/>
      <c r="E55" s="365"/>
      <c r="F55" s="365"/>
      <c r="G55" s="365"/>
      <c r="H55" s="365"/>
      <c r="I55" s="411"/>
      <c r="J55" s="411"/>
      <c r="K55" s="411"/>
      <c r="L55" s="365"/>
      <c r="M55" s="365"/>
      <c r="N55" s="401"/>
    </row>
    <row r="56" spans="1:14" ht="16.5" thickBot="1">
      <c r="A56" s="260">
        <v>1</v>
      </c>
      <c r="B56" s="402">
        <f>B35</f>
        <v>1513049</v>
      </c>
      <c r="C56" s="261" t="s">
        <v>11</v>
      </c>
      <c r="D56" s="156"/>
      <c r="E56" s="309"/>
      <c r="F56" s="309"/>
      <c r="G56" s="309"/>
      <c r="H56" s="309"/>
      <c r="I56" s="357"/>
      <c r="J56" s="357"/>
      <c r="K56" s="357"/>
      <c r="L56" s="357"/>
      <c r="M56" s="357"/>
      <c r="N56" s="382"/>
    </row>
    <row r="57" spans="1:14" ht="66.75" customHeight="1" thickBot="1">
      <c r="A57" s="260"/>
      <c r="B57" s="402"/>
      <c r="C57" s="209" t="s">
        <v>202</v>
      </c>
      <c r="D57" s="159" t="s">
        <v>151</v>
      </c>
      <c r="E57" s="302" t="s">
        <v>152</v>
      </c>
      <c r="F57" s="302"/>
      <c r="G57" s="403">
        <f>D47</f>
        <v>15187.11258</v>
      </c>
      <c r="H57" s="403"/>
      <c r="I57" s="404">
        <f>G47</f>
        <v>14598.88333</v>
      </c>
      <c r="J57" s="357"/>
      <c r="K57" s="357"/>
      <c r="L57" s="404">
        <f>G57-I57</f>
        <v>588.2292500000003</v>
      </c>
      <c r="M57" s="404"/>
      <c r="N57" s="405"/>
    </row>
    <row r="58" spans="1:14" ht="15.75" hidden="1">
      <c r="A58" s="260"/>
      <c r="B58" s="402"/>
      <c r="C58" s="262"/>
      <c r="D58" s="159"/>
      <c r="E58" s="302"/>
      <c r="F58" s="302"/>
      <c r="G58" s="303"/>
      <c r="H58" s="303"/>
      <c r="I58" s="357"/>
      <c r="J58" s="357"/>
      <c r="K58" s="357"/>
      <c r="L58" s="397"/>
      <c r="M58" s="357"/>
      <c r="N58" s="382"/>
    </row>
    <row r="59" spans="1:14" ht="15.75" hidden="1">
      <c r="A59" s="260"/>
      <c r="B59" s="402"/>
      <c r="C59" s="262"/>
      <c r="D59" s="159"/>
      <c r="E59" s="302"/>
      <c r="F59" s="302"/>
      <c r="G59" s="303"/>
      <c r="H59" s="303"/>
      <c r="I59" s="357"/>
      <c r="J59" s="357"/>
      <c r="K59" s="357"/>
      <c r="L59" s="397"/>
      <c r="M59" s="357"/>
      <c r="N59" s="382"/>
    </row>
    <row r="60" spans="1:14" ht="15.75" hidden="1">
      <c r="A60" s="260"/>
      <c r="B60" s="402"/>
      <c r="C60" s="264"/>
      <c r="D60" s="159"/>
      <c r="E60" s="302"/>
      <c r="F60" s="302"/>
      <c r="G60" s="303"/>
      <c r="H60" s="303"/>
      <c r="I60" s="357"/>
      <c r="J60" s="357"/>
      <c r="K60" s="357"/>
      <c r="L60" s="397"/>
      <c r="M60" s="357"/>
      <c r="N60" s="382"/>
    </row>
    <row r="61" spans="1:14" ht="36.75" customHeight="1" hidden="1">
      <c r="A61" s="260"/>
      <c r="B61" s="402"/>
      <c r="C61" s="264"/>
      <c r="D61" s="159"/>
      <c r="E61" s="302"/>
      <c r="F61" s="302"/>
      <c r="G61" s="303"/>
      <c r="H61" s="303"/>
      <c r="I61" s="357"/>
      <c r="J61" s="357"/>
      <c r="K61" s="357"/>
      <c r="L61" s="397"/>
      <c r="M61" s="357"/>
      <c r="N61" s="382"/>
    </row>
    <row r="62" spans="1:14" ht="35.25" customHeight="1" hidden="1">
      <c r="A62" s="260"/>
      <c r="B62" s="402"/>
      <c r="C62" s="264"/>
      <c r="D62" s="159"/>
      <c r="E62" s="302"/>
      <c r="F62" s="302"/>
      <c r="G62" s="303"/>
      <c r="H62" s="303"/>
      <c r="I62" s="357"/>
      <c r="J62" s="357"/>
      <c r="K62" s="357"/>
      <c r="L62" s="397"/>
      <c r="M62" s="357"/>
      <c r="N62" s="382"/>
    </row>
    <row r="63" spans="1:14" ht="15.75" customHeight="1" hidden="1">
      <c r="A63" s="260"/>
      <c r="B63" s="402"/>
      <c r="C63" s="264"/>
      <c r="D63" s="159"/>
      <c r="E63" s="302"/>
      <c r="F63" s="302"/>
      <c r="G63" s="303"/>
      <c r="H63" s="303"/>
      <c r="I63" s="357"/>
      <c r="J63" s="357"/>
      <c r="K63" s="357"/>
      <c r="L63" s="397"/>
      <c r="M63" s="357"/>
      <c r="N63" s="382"/>
    </row>
    <row r="64" spans="1:14" ht="15.75" hidden="1">
      <c r="A64" s="260"/>
      <c r="B64" s="402"/>
      <c r="C64" s="265"/>
      <c r="D64" s="159"/>
      <c r="E64" s="302"/>
      <c r="F64" s="302"/>
      <c r="G64" s="303"/>
      <c r="H64" s="303"/>
      <c r="I64" s="357"/>
      <c r="J64" s="357"/>
      <c r="K64" s="357"/>
      <c r="L64" s="397"/>
      <c r="M64" s="357"/>
      <c r="N64" s="382"/>
    </row>
    <row r="65" spans="1:14" ht="15.75">
      <c r="A65" s="380" t="s">
        <v>254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381"/>
    </row>
    <row r="66" spans="1:14" ht="34.5" customHeight="1">
      <c r="A66" s="260"/>
      <c r="B66" s="398"/>
      <c r="C66" s="261" t="s">
        <v>12</v>
      </c>
      <c r="D66" s="156"/>
      <c r="E66" s="325"/>
      <c r="F66" s="325"/>
      <c r="G66" s="309"/>
      <c r="H66" s="309"/>
      <c r="I66" s="357"/>
      <c r="J66" s="357"/>
      <c r="K66" s="357"/>
      <c r="L66" s="357"/>
      <c r="M66" s="357"/>
      <c r="N66" s="382"/>
    </row>
    <row r="67" spans="1:14" ht="67.5" customHeight="1">
      <c r="A67" s="260"/>
      <c r="B67" s="398"/>
      <c r="C67" s="104" t="s">
        <v>203</v>
      </c>
      <c r="D67" s="160" t="s">
        <v>134</v>
      </c>
      <c r="E67" s="302" t="s">
        <v>152</v>
      </c>
      <c r="F67" s="302"/>
      <c r="G67" s="304">
        <v>112</v>
      </c>
      <c r="H67" s="304"/>
      <c r="I67" s="399">
        <v>103</v>
      </c>
      <c r="J67" s="399"/>
      <c r="K67" s="399"/>
      <c r="L67" s="395">
        <f>+G67-I67</f>
        <v>9</v>
      </c>
      <c r="M67" s="395"/>
      <c r="N67" s="396"/>
    </row>
    <row r="68" spans="1:14" ht="58.5" customHeight="1">
      <c r="A68" s="260"/>
      <c r="B68" s="398"/>
      <c r="C68" s="104" t="s">
        <v>204</v>
      </c>
      <c r="D68" s="160" t="s">
        <v>134</v>
      </c>
      <c r="E68" s="302" t="s">
        <v>152</v>
      </c>
      <c r="F68" s="302"/>
      <c r="G68" s="305">
        <v>150</v>
      </c>
      <c r="H68" s="306"/>
      <c r="I68" s="357">
        <v>150</v>
      </c>
      <c r="J68" s="357"/>
      <c r="K68" s="357"/>
      <c r="L68" s="395">
        <f aca="true" t="shared" si="1" ref="L68:L80">+G68-I68</f>
        <v>0</v>
      </c>
      <c r="M68" s="395"/>
      <c r="N68" s="396"/>
    </row>
    <row r="69" spans="1:14" ht="67.5">
      <c r="A69" s="260"/>
      <c r="B69" s="398"/>
      <c r="C69" s="104" t="s">
        <v>205</v>
      </c>
      <c r="D69" s="160" t="s">
        <v>134</v>
      </c>
      <c r="E69" s="302" t="s">
        <v>152</v>
      </c>
      <c r="F69" s="302"/>
      <c r="G69" s="305">
        <v>165</v>
      </c>
      <c r="H69" s="306"/>
      <c r="I69" s="357">
        <v>165</v>
      </c>
      <c r="J69" s="357"/>
      <c r="K69" s="357"/>
      <c r="L69" s="395">
        <f t="shared" si="1"/>
        <v>0</v>
      </c>
      <c r="M69" s="395"/>
      <c r="N69" s="396"/>
    </row>
    <row r="70" spans="1:14" ht="56.25">
      <c r="A70" s="260"/>
      <c r="B70" s="398"/>
      <c r="C70" s="104" t="s">
        <v>206</v>
      </c>
      <c r="D70" s="160" t="s">
        <v>134</v>
      </c>
      <c r="E70" s="302" t="s">
        <v>152</v>
      </c>
      <c r="F70" s="302"/>
      <c r="G70" s="305">
        <v>100</v>
      </c>
      <c r="H70" s="306"/>
      <c r="I70" s="357">
        <v>100</v>
      </c>
      <c r="J70" s="357"/>
      <c r="K70" s="357"/>
      <c r="L70" s="395">
        <f t="shared" si="1"/>
        <v>0</v>
      </c>
      <c r="M70" s="395"/>
      <c r="N70" s="396"/>
    </row>
    <row r="71" spans="1:14" ht="101.25">
      <c r="A71" s="260"/>
      <c r="B71" s="398"/>
      <c r="C71" s="212" t="s">
        <v>207</v>
      </c>
      <c r="D71" s="160" t="s">
        <v>134</v>
      </c>
      <c r="E71" s="302" t="s">
        <v>152</v>
      </c>
      <c r="F71" s="302"/>
      <c r="G71" s="304">
        <v>0</v>
      </c>
      <c r="H71" s="304"/>
      <c r="I71" s="357">
        <v>0</v>
      </c>
      <c r="J71" s="357"/>
      <c r="K71" s="357"/>
      <c r="L71" s="395">
        <f t="shared" si="1"/>
        <v>0</v>
      </c>
      <c r="M71" s="395"/>
      <c r="N71" s="396"/>
    </row>
    <row r="72" spans="1:14" ht="56.25">
      <c r="A72" s="260"/>
      <c r="B72" s="398"/>
      <c r="C72" s="212" t="s">
        <v>208</v>
      </c>
      <c r="D72" s="160" t="s">
        <v>134</v>
      </c>
      <c r="E72" s="302" t="s">
        <v>152</v>
      </c>
      <c r="F72" s="302"/>
      <c r="G72" s="305">
        <v>105</v>
      </c>
      <c r="H72" s="306"/>
      <c r="I72" s="357">
        <v>103</v>
      </c>
      <c r="J72" s="357"/>
      <c r="K72" s="357"/>
      <c r="L72" s="395">
        <f t="shared" si="1"/>
        <v>2</v>
      </c>
      <c r="M72" s="395"/>
      <c r="N72" s="396"/>
    </row>
    <row r="73" spans="1:14" ht="67.5">
      <c r="A73" s="260"/>
      <c r="B73" s="398"/>
      <c r="C73" s="212" t="s">
        <v>209</v>
      </c>
      <c r="D73" s="160" t="s">
        <v>134</v>
      </c>
      <c r="E73" s="302" t="s">
        <v>152</v>
      </c>
      <c r="F73" s="302"/>
      <c r="G73" s="305">
        <v>0</v>
      </c>
      <c r="H73" s="306"/>
      <c r="I73" s="357">
        <v>0</v>
      </c>
      <c r="J73" s="357"/>
      <c r="K73" s="357"/>
      <c r="L73" s="395">
        <f t="shared" si="1"/>
        <v>0</v>
      </c>
      <c r="M73" s="395"/>
      <c r="N73" s="396"/>
    </row>
    <row r="74" spans="1:14" ht="78.75">
      <c r="A74" s="260"/>
      <c r="B74" s="398"/>
      <c r="C74" s="212" t="s">
        <v>210</v>
      </c>
      <c r="D74" s="160" t="s">
        <v>134</v>
      </c>
      <c r="E74" s="302" t="s">
        <v>152</v>
      </c>
      <c r="F74" s="302"/>
      <c r="G74" s="305">
        <v>0</v>
      </c>
      <c r="H74" s="306"/>
      <c r="I74" s="357">
        <v>0</v>
      </c>
      <c r="J74" s="357"/>
      <c r="K74" s="357"/>
      <c r="L74" s="395">
        <f t="shared" si="1"/>
        <v>0</v>
      </c>
      <c r="M74" s="395"/>
      <c r="N74" s="396"/>
    </row>
    <row r="75" spans="1:14" ht="56.25">
      <c r="A75" s="260"/>
      <c r="B75" s="398"/>
      <c r="C75" s="212" t="s">
        <v>211</v>
      </c>
      <c r="D75" s="160" t="s">
        <v>134</v>
      </c>
      <c r="E75" s="302" t="s">
        <v>152</v>
      </c>
      <c r="F75" s="302"/>
      <c r="G75" s="305">
        <v>100</v>
      </c>
      <c r="H75" s="306"/>
      <c r="I75" s="357">
        <v>80</v>
      </c>
      <c r="J75" s="357"/>
      <c r="K75" s="357"/>
      <c r="L75" s="395">
        <f t="shared" si="1"/>
        <v>20</v>
      </c>
      <c r="M75" s="395"/>
      <c r="N75" s="396"/>
    </row>
    <row r="76" spans="1:14" ht="67.5">
      <c r="A76" s="260"/>
      <c r="B76" s="398"/>
      <c r="C76" s="212" t="s">
        <v>212</v>
      </c>
      <c r="D76" s="160" t="s">
        <v>134</v>
      </c>
      <c r="E76" s="302" t="s">
        <v>152</v>
      </c>
      <c r="F76" s="302"/>
      <c r="G76" s="305">
        <v>110</v>
      </c>
      <c r="H76" s="306"/>
      <c r="I76" s="357">
        <v>100</v>
      </c>
      <c r="J76" s="357"/>
      <c r="K76" s="357"/>
      <c r="L76" s="395">
        <f t="shared" si="1"/>
        <v>10</v>
      </c>
      <c r="M76" s="395"/>
      <c r="N76" s="396"/>
    </row>
    <row r="77" spans="1:14" ht="56.25">
      <c r="A77" s="260"/>
      <c r="B77" s="398"/>
      <c r="C77" s="212" t="s">
        <v>213</v>
      </c>
      <c r="D77" s="160" t="s">
        <v>134</v>
      </c>
      <c r="E77" s="302" t="s">
        <v>152</v>
      </c>
      <c r="F77" s="302"/>
      <c r="G77" s="304">
        <v>324</v>
      </c>
      <c r="H77" s="304"/>
      <c r="I77" s="357">
        <v>318</v>
      </c>
      <c r="J77" s="357"/>
      <c r="K77" s="357"/>
      <c r="L77" s="395">
        <f t="shared" si="1"/>
        <v>6</v>
      </c>
      <c r="M77" s="395"/>
      <c r="N77" s="396"/>
    </row>
    <row r="78" spans="1:14" ht="67.5">
      <c r="A78" s="260"/>
      <c r="B78" s="398"/>
      <c r="C78" s="220" t="s">
        <v>214</v>
      </c>
      <c r="D78" s="160" t="s">
        <v>134</v>
      </c>
      <c r="E78" s="302" t="s">
        <v>152</v>
      </c>
      <c r="F78" s="302"/>
      <c r="G78" s="304">
        <v>1</v>
      </c>
      <c r="H78" s="304"/>
      <c r="I78" s="357">
        <v>1</v>
      </c>
      <c r="J78" s="357"/>
      <c r="K78" s="357"/>
      <c r="L78" s="395">
        <f t="shared" si="1"/>
        <v>0</v>
      </c>
      <c r="M78" s="395"/>
      <c r="N78" s="396"/>
    </row>
    <row r="79" spans="1:14" ht="63.75" customHeight="1">
      <c r="A79" s="260"/>
      <c r="B79" s="398"/>
      <c r="C79" s="220" t="s">
        <v>215</v>
      </c>
      <c r="D79" s="160" t="s">
        <v>134</v>
      </c>
      <c r="E79" s="302" t="s">
        <v>152</v>
      </c>
      <c r="F79" s="302"/>
      <c r="G79" s="304">
        <v>1</v>
      </c>
      <c r="H79" s="304"/>
      <c r="I79" s="357">
        <v>1</v>
      </c>
      <c r="J79" s="357"/>
      <c r="K79" s="357"/>
      <c r="L79" s="395">
        <f t="shared" si="1"/>
        <v>0</v>
      </c>
      <c r="M79" s="395"/>
      <c r="N79" s="396"/>
    </row>
    <row r="80" spans="1:14" ht="77.25" customHeight="1">
      <c r="A80" s="260"/>
      <c r="B80" s="398"/>
      <c r="C80" s="220" t="s">
        <v>216</v>
      </c>
      <c r="D80" s="160" t="s">
        <v>134</v>
      </c>
      <c r="E80" s="302" t="s">
        <v>152</v>
      </c>
      <c r="F80" s="302"/>
      <c r="G80" s="304">
        <v>1</v>
      </c>
      <c r="H80" s="304"/>
      <c r="I80" s="357">
        <v>1</v>
      </c>
      <c r="J80" s="357"/>
      <c r="K80" s="357"/>
      <c r="L80" s="395">
        <f t="shared" si="1"/>
        <v>0</v>
      </c>
      <c r="M80" s="395"/>
      <c r="N80" s="396"/>
    </row>
    <row r="81" spans="1:14" ht="15.75">
      <c r="A81" s="380" t="s">
        <v>254</v>
      </c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381"/>
    </row>
    <row r="82" spans="1:14" ht="51.75" customHeight="1">
      <c r="A82" s="227"/>
      <c r="B82" s="357"/>
      <c r="C82" s="266" t="s">
        <v>142</v>
      </c>
      <c r="D82" s="228"/>
      <c r="E82" s="302"/>
      <c r="F82" s="302"/>
      <c r="G82" s="303"/>
      <c r="H82" s="303"/>
      <c r="I82" s="397"/>
      <c r="J82" s="397"/>
      <c r="K82" s="397"/>
      <c r="L82" s="357"/>
      <c r="M82" s="357"/>
      <c r="N82" s="382"/>
    </row>
    <row r="83" spans="1:14" ht="51.75" customHeight="1">
      <c r="A83" s="227"/>
      <c r="B83" s="357"/>
      <c r="C83" s="222" t="s">
        <v>219</v>
      </c>
      <c r="D83" s="159" t="s">
        <v>199</v>
      </c>
      <c r="E83" s="307" t="s">
        <v>152</v>
      </c>
      <c r="F83" s="308"/>
      <c r="G83" s="346">
        <v>1452</v>
      </c>
      <c r="H83" s="347"/>
      <c r="I83" s="385">
        <v>1452</v>
      </c>
      <c r="J83" s="393"/>
      <c r="K83" s="347"/>
      <c r="L83" s="385">
        <f>G83-I83</f>
        <v>0</v>
      </c>
      <c r="M83" s="393"/>
      <c r="N83" s="394"/>
    </row>
    <row r="84" spans="1:14" ht="51.75" customHeight="1">
      <c r="A84" s="227"/>
      <c r="B84" s="357"/>
      <c r="C84" s="222" t="s">
        <v>220</v>
      </c>
      <c r="D84" s="159" t="s">
        <v>199</v>
      </c>
      <c r="E84" s="307" t="s">
        <v>152</v>
      </c>
      <c r="F84" s="308"/>
      <c r="G84" s="346">
        <v>1452</v>
      </c>
      <c r="H84" s="347"/>
      <c r="I84" s="385">
        <v>1452</v>
      </c>
      <c r="J84" s="393"/>
      <c r="K84" s="347"/>
      <c r="L84" s="385">
        <f aca="true" t="shared" si="2" ref="L84:L96">G84-I84</f>
        <v>0</v>
      </c>
      <c r="M84" s="393"/>
      <c r="N84" s="394"/>
    </row>
    <row r="85" spans="1:14" ht="51.75" customHeight="1">
      <c r="A85" s="227"/>
      <c r="B85" s="357"/>
      <c r="C85" s="222" t="s">
        <v>221</v>
      </c>
      <c r="D85" s="159" t="s">
        <v>199</v>
      </c>
      <c r="E85" s="307" t="s">
        <v>152</v>
      </c>
      <c r="F85" s="308"/>
      <c r="G85" s="346">
        <v>1452</v>
      </c>
      <c r="H85" s="347"/>
      <c r="I85" s="385">
        <v>1452</v>
      </c>
      <c r="J85" s="393"/>
      <c r="K85" s="347"/>
      <c r="L85" s="385">
        <f t="shared" si="2"/>
        <v>0</v>
      </c>
      <c r="M85" s="393"/>
      <c r="N85" s="394"/>
    </row>
    <row r="86" spans="1:14" ht="51.75" customHeight="1">
      <c r="A86" s="227"/>
      <c r="B86" s="357"/>
      <c r="C86" s="222" t="s">
        <v>222</v>
      </c>
      <c r="D86" s="159" t="s">
        <v>199</v>
      </c>
      <c r="E86" s="307" t="s">
        <v>152</v>
      </c>
      <c r="F86" s="308"/>
      <c r="G86" s="346">
        <v>1095</v>
      </c>
      <c r="H86" s="347"/>
      <c r="I86" s="385">
        <v>1095</v>
      </c>
      <c r="J86" s="393"/>
      <c r="K86" s="347"/>
      <c r="L86" s="385">
        <f t="shared" si="2"/>
        <v>0</v>
      </c>
      <c r="M86" s="393"/>
      <c r="N86" s="394"/>
    </row>
    <row r="87" spans="1:14" ht="51.75" customHeight="1">
      <c r="A87" s="227"/>
      <c r="B87" s="357"/>
      <c r="C87" s="222" t="s">
        <v>223</v>
      </c>
      <c r="D87" s="159" t="s">
        <v>199</v>
      </c>
      <c r="E87" s="307" t="s">
        <v>152</v>
      </c>
      <c r="F87" s="308"/>
      <c r="G87" s="346">
        <v>0</v>
      </c>
      <c r="H87" s="347"/>
      <c r="I87" s="385">
        <v>0</v>
      </c>
      <c r="J87" s="393"/>
      <c r="K87" s="347"/>
      <c r="L87" s="385">
        <f t="shared" si="2"/>
        <v>0</v>
      </c>
      <c r="M87" s="393"/>
      <c r="N87" s="394"/>
    </row>
    <row r="88" spans="1:14" ht="51.75" customHeight="1">
      <c r="A88" s="227"/>
      <c r="B88" s="357"/>
      <c r="C88" s="222" t="s">
        <v>224</v>
      </c>
      <c r="D88" s="159" t="s">
        <v>199</v>
      </c>
      <c r="E88" s="307" t="s">
        <v>152</v>
      </c>
      <c r="F88" s="308"/>
      <c r="G88" s="346">
        <v>1089</v>
      </c>
      <c r="H88" s="347"/>
      <c r="I88" s="385">
        <v>1089</v>
      </c>
      <c r="J88" s="393"/>
      <c r="K88" s="347"/>
      <c r="L88" s="385">
        <f t="shared" si="2"/>
        <v>0</v>
      </c>
      <c r="M88" s="393"/>
      <c r="N88" s="394"/>
    </row>
    <row r="89" spans="1:14" ht="75.75" customHeight="1">
      <c r="A89" s="227"/>
      <c r="B89" s="357"/>
      <c r="C89" s="222" t="s">
        <v>225</v>
      </c>
      <c r="D89" s="159" t="s">
        <v>199</v>
      </c>
      <c r="E89" s="307" t="s">
        <v>152</v>
      </c>
      <c r="F89" s="308"/>
      <c r="G89" s="346">
        <v>0</v>
      </c>
      <c r="H89" s="347"/>
      <c r="I89" s="385">
        <v>0</v>
      </c>
      <c r="J89" s="393"/>
      <c r="K89" s="347"/>
      <c r="L89" s="385">
        <f t="shared" si="2"/>
        <v>0</v>
      </c>
      <c r="M89" s="393"/>
      <c r="N89" s="394"/>
    </row>
    <row r="90" spans="1:14" ht="72.75" customHeight="1">
      <c r="A90" s="227"/>
      <c r="B90" s="357"/>
      <c r="C90" s="222" t="s">
        <v>226</v>
      </c>
      <c r="D90" s="159" t="s">
        <v>199</v>
      </c>
      <c r="E90" s="307" t="s">
        <v>152</v>
      </c>
      <c r="F90" s="308"/>
      <c r="G90" s="346">
        <v>0</v>
      </c>
      <c r="H90" s="347"/>
      <c r="I90" s="385">
        <v>0</v>
      </c>
      <c r="J90" s="386"/>
      <c r="K90" s="387"/>
      <c r="L90" s="385">
        <f t="shared" si="2"/>
        <v>0</v>
      </c>
      <c r="M90" s="393"/>
      <c r="N90" s="394"/>
    </row>
    <row r="91" spans="1:14" ht="16.5" customHeight="1" hidden="1" thickBot="1">
      <c r="A91" s="227"/>
      <c r="B91" s="357"/>
      <c r="C91" s="222" t="s">
        <v>227</v>
      </c>
      <c r="D91" s="159" t="s">
        <v>255</v>
      </c>
      <c r="E91" s="307" t="s">
        <v>152</v>
      </c>
      <c r="F91" s="308"/>
      <c r="G91" s="346">
        <v>1492</v>
      </c>
      <c r="H91" s="347"/>
      <c r="I91" s="385">
        <f>+I58/I68</f>
        <v>0</v>
      </c>
      <c r="J91" s="386"/>
      <c r="K91" s="387"/>
      <c r="L91" s="385">
        <f t="shared" si="2"/>
        <v>1492</v>
      </c>
      <c r="M91" s="393"/>
      <c r="N91" s="394"/>
    </row>
    <row r="92" spans="1:14" ht="16.5" customHeight="1" hidden="1" thickBot="1">
      <c r="A92" s="227"/>
      <c r="B92" s="357"/>
      <c r="C92" s="222" t="s">
        <v>228</v>
      </c>
      <c r="D92" s="159" t="s">
        <v>255</v>
      </c>
      <c r="E92" s="307" t="s">
        <v>152</v>
      </c>
      <c r="F92" s="308"/>
      <c r="G92" s="346">
        <v>1860</v>
      </c>
      <c r="H92" s="347"/>
      <c r="I92" s="385">
        <f>+I59/I69</f>
        <v>0</v>
      </c>
      <c r="J92" s="386"/>
      <c r="K92" s="387"/>
      <c r="L92" s="385">
        <f t="shared" si="2"/>
        <v>1860</v>
      </c>
      <c r="M92" s="393"/>
      <c r="N92" s="394"/>
    </row>
    <row r="93" spans="1:14" ht="16.5" customHeight="1" hidden="1" thickBot="1">
      <c r="A93" s="227"/>
      <c r="B93" s="357"/>
      <c r="C93" s="222" t="s">
        <v>229</v>
      </c>
      <c r="D93" s="159" t="s">
        <v>255</v>
      </c>
      <c r="E93" s="307" t="s">
        <v>152</v>
      </c>
      <c r="F93" s="308"/>
      <c r="G93" s="346">
        <v>435.6</v>
      </c>
      <c r="H93" s="347"/>
      <c r="I93" s="385">
        <f>+I60/I70</f>
        <v>0</v>
      </c>
      <c r="J93" s="386"/>
      <c r="K93" s="387"/>
      <c r="L93" s="385">
        <f t="shared" si="2"/>
        <v>435.6</v>
      </c>
      <c r="M93" s="393"/>
      <c r="N93" s="394"/>
    </row>
    <row r="94" spans="1:14" ht="16.5" customHeight="1" hidden="1" thickBot="1">
      <c r="A94" s="227"/>
      <c r="B94" s="357"/>
      <c r="C94" s="222" t="s">
        <v>230</v>
      </c>
      <c r="D94" s="159" t="s">
        <v>255</v>
      </c>
      <c r="E94" s="307" t="s">
        <v>152</v>
      </c>
      <c r="F94" s="308"/>
      <c r="G94" s="346">
        <v>2494</v>
      </c>
      <c r="H94" s="347"/>
      <c r="I94" s="385" t="e">
        <f>+I61/I71</f>
        <v>#DIV/0!</v>
      </c>
      <c r="J94" s="386"/>
      <c r="K94" s="387"/>
      <c r="L94" s="385" t="e">
        <f t="shared" si="2"/>
        <v>#DIV/0!</v>
      </c>
      <c r="M94" s="393"/>
      <c r="N94" s="394"/>
    </row>
    <row r="95" spans="1:14" ht="58.5" customHeight="1">
      <c r="A95" s="227"/>
      <c r="B95" s="357"/>
      <c r="C95" s="217" t="s">
        <v>231</v>
      </c>
      <c r="D95" s="159" t="s">
        <v>255</v>
      </c>
      <c r="E95" s="307" t="s">
        <v>152</v>
      </c>
      <c r="F95" s="308"/>
      <c r="G95" s="346">
        <v>1920</v>
      </c>
      <c r="H95" s="352"/>
      <c r="I95" s="385">
        <v>1920</v>
      </c>
      <c r="J95" s="386"/>
      <c r="K95" s="387"/>
      <c r="L95" s="385">
        <f t="shared" si="2"/>
        <v>0</v>
      </c>
      <c r="M95" s="393"/>
      <c r="N95" s="394"/>
    </row>
    <row r="96" spans="1:14" ht="64.5" customHeight="1">
      <c r="A96" s="227"/>
      <c r="B96" s="357"/>
      <c r="C96" s="213" t="s">
        <v>232</v>
      </c>
      <c r="D96" s="159" t="s">
        <v>199</v>
      </c>
      <c r="E96" s="307" t="s">
        <v>152</v>
      </c>
      <c r="F96" s="308"/>
      <c r="G96" s="346">
        <v>0</v>
      </c>
      <c r="H96" s="352"/>
      <c r="I96" s="385">
        <v>0</v>
      </c>
      <c r="J96" s="386"/>
      <c r="K96" s="387"/>
      <c r="L96" s="385">
        <f t="shared" si="2"/>
        <v>0</v>
      </c>
      <c r="M96" s="393"/>
      <c r="N96" s="394"/>
    </row>
    <row r="97" spans="1:14" ht="16.5" customHeight="1" hidden="1">
      <c r="A97" s="227"/>
      <c r="B97" s="357"/>
      <c r="C97" s="264"/>
      <c r="D97" s="159" t="s">
        <v>199</v>
      </c>
      <c r="E97" s="307" t="s">
        <v>152</v>
      </c>
      <c r="F97" s="308"/>
      <c r="G97" s="346"/>
      <c r="H97" s="352"/>
      <c r="I97" s="263"/>
      <c r="J97" s="263"/>
      <c r="K97" s="263"/>
      <c r="L97" s="263"/>
      <c r="M97" s="263"/>
      <c r="N97" s="284"/>
    </row>
    <row r="98" spans="1:14" ht="16.5" customHeight="1" hidden="1">
      <c r="A98" s="227"/>
      <c r="B98" s="357"/>
      <c r="C98" s="264"/>
      <c r="D98" s="159" t="s">
        <v>199</v>
      </c>
      <c r="E98" s="307" t="s">
        <v>152</v>
      </c>
      <c r="F98" s="308"/>
      <c r="G98" s="224"/>
      <c r="H98" s="224"/>
      <c r="I98" s="263"/>
      <c r="J98" s="263"/>
      <c r="K98" s="263"/>
      <c r="L98" s="263"/>
      <c r="M98" s="263"/>
      <c r="N98" s="284"/>
    </row>
    <row r="99" spans="1:14" ht="15.75" hidden="1">
      <c r="A99" s="227"/>
      <c r="B99" s="357"/>
      <c r="C99" s="264"/>
      <c r="D99" s="159" t="s">
        <v>199</v>
      </c>
      <c r="E99" s="307" t="s">
        <v>152</v>
      </c>
      <c r="F99" s="308"/>
      <c r="G99" s="346"/>
      <c r="H99" s="352"/>
      <c r="I99" s="385"/>
      <c r="J99" s="386"/>
      <c r="K99" s="387"/>
      <c r="L99" s="385"/>
      <c r="M99" s="386"/>
      <c r="N99" s="388"/>
    </row>
    <row r="100" spans="1:14" ht="15.75" hidden="1">
      <c r="A100" s="227"/>
      <c r="B100" s="357"/>
      <c r="C100" s="265"/>
      <c r="D100" s="159" t="s">
        <v>199</v>
      </c>
      <c r="E100" s="307" t="s">
        <v>152</v>
      </c>
      <c r="F100" s="308"/>
      <c r="G100" s="305"/>
      <c r="H100" s="306"/>
      <c r="I100" s="389"/>
      <c r="J100" s="390"/>
      <c r="K100" s="391"/>
      <c r="L100" s="389"/>
      <c r="M100" s="390"/>
      <c r="N100" s="392"/>
    </row>
    <row r="101" spans="1:14" ht="15.75" hidden="1">
      <c r="A101" s="260"/>
      <c r="B101" s="107"/>
      <c r="C101" s="389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2"/>
    </row>
    <row r="102" spans="1:14" ht="29.25" customHeight="1" hidden="1">
      <c r="A102" s="260"/>
      <c r="B102" s="107"/>
      <c r="C102" s="26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268"/>
    </row>
    <row r="103" spans="1:14" ht="16.5" customHeight="1" hidden="1" thickBot="1">
      <c r="A103" s="260"/>
      <c r="B103" s="107"/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  <c r="N103" s="379"/>
    </row>
    <row r="104" spans="1:14" ht="16.5" customHeight="1" hidden="1" thickBot="1">
      <c r="A104" s="260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268"/>
    </row>
    <row r="105" spans="1:14" ht="15.75" hidden="1">
      <c r="A105" s="260"/>
      <c r="B105" s="107"/>
      <c r="C105" s="26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268"/>
    </row>
    <row r="106" spans="1:14" ht="18.75" customHeight="1">
      <c r="A106" s="380" t="s">
        <v>254</v>
      </c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M106" s="291"/>
      <c r="N106" s="381"/>
    </row>
    <row r="107" spans="1:14" ht="30">
      <c r="A107" s="260"/>
      <c r="B107" s="357"/>
      <c r="C107" s="266" t="s">
        <v>142</v>
      </c>
      <c r="D107" s="107"/>
      <c r="E107" s="302"/>
      <c r="F107" s="302"/>
      <c r="G107" s="304"/>
      <c r="H107" s="304"/>
      <c r="I107" s="357"/>
      <c r="J107" s="357"/>
      <c r="K107" s="357"/>
      <c r="L107" s="357"/>
      <c r="M107" s="357"/>
      <c r="N107" s="382"/>
    </row>
    <row r="108" spans="1:14" ht="48" thickBot="1">
      <c r="A108" s="269"/>
      <c r="B108" s="359"/>
      <c r="C108" s="271" t="s">
        <v>153</v>
      </c>
      <c r="D108" s="272" t="s">
        <v>135</v>
      </c>
      <c r="E108" s="383"/>
      <c r="F108" s="383"/>
      <c r="G108" s="384"/>
      <c r="H108" s="384"/>
      <c r="I108" s="359"/>
      <c r="J108" s="359"/>
      <c r="K108" s="359"/>
      <c r="L108" s="358"/>
      <c r="M108" s="359"/>
      <c r="N108" s="360"/>
    </row>
    <row r="109" spans="2:14" ht="29.25" customHeight="1"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</row>
    <row r="110" spans="1:7" ht="16.5" customHeight="1" thickBot="1">
      <c r="A110" s="5" t="s">
        <v>129</v>
      </c>
      <c r="B110" s="1" t="s">
        <v>256</v>
      </c>
      <c r="E110" s="99"/>
      <c r="F110" s="99"/>
      <c r="G110" s="99"/>
    </row>
    <row r="111" spans="2:16" ht="15.75">
      <c r="B111" s="362" t="s">
        <v>15</v>
      </c>
      <c r="C111" s="364" t="s">
        <v>16</v>
      </c>
      <c r="D111" s="366" t="s">
        <v>158</v>
      </c>
      <c r="E111" s="368" t="s">
        <v>257</v>
      </c>
      <c r="F111" s="369"/>
      <c r="G111" s="370"/>
      <c r="H111" s="371" t="s">
        <v>182</v>
      </c>
      <c r="I111" s="371"/>
      <c r="J111" s="372"/>
      <c r="K111" s="376" t="s">
        <v>258</v>
      </c>
      <c r="L111" s="371"/>
      <c r="M111" s="372"/>
      <c r="N111" s="376" t="s">
        <v>183</v>
      </c>
      <c r="O111" s="371"/>
      <c r="P111" s="377"/>
    </row>
    <row r="112" spans="2:16" ht="15.75">
      <c r="B112" s="363"/>
      <c r="C112" s="365"/>
      <c r="D112" s="367"/>
      <c r="E112" s="373" t="s">
        <v>18</v>
      </c>
      <c r="F112" s="374"/>
      <c r="G112" s="375"/>
      <c r="H112" s="373"/>
      <c r="I112" s="374"/>
      <c r="J112" s="375"/>
      <c r="K112" s="373"/>
      <c r="L112" s="374"/>
      <c r="M112" s="375"/>
      <c r="N112" s="373"/>
      <c r="O112" s="374"/>
      <c r="P112" s="378"/>
    </row>
    <row r="113" spans="2:16" ht="49.5" customHeight="1">
      <c r="B113" s="363"/>
      <c r="C113" s="365"/>
      <c r="D113" s="367"/>
      <c r="E113" s="258" t="s">
        <v>105</v>
      </c>
      <c r="F113" s="258" t="s">
        <v>115</v>
      </c>
      <c r="G113" s="258" t="s">
        <v>107</v>
      </c>
      <c r="H113" s="258" t="s">
        <v>105</v>
      </c>
      <c r="I113" s="258" t="s">
        <v>115</v>
      </c>
      <c r="J113" s="258" t="s">
        <v>107</v>
      </c>
      <c r="K113" s="258" t="s">
        <v>105</v>
      </c>
      <c r="L113" s="258" t="s">
        <v>115</v>
      </c>
      <c r="M113" s="258" t="s">
        <v>107</v>
      </c>
      <c r="N113" s="258" t="s">
        <v>105</v>
      </c>
      <c r="O113" s="258" t="s">
        <v>115</v>
      </c>
      <c r="P113" s="259" t="s">
        <v>107</v>
      </c>
    </row>
    <row r="114" spans="2:16" ht="15.75">
      <c r="B114" s="227">
        <v>1</v>
      </c>
      <c r="C114" s="228">
        <v>2</v>
      </c>
      <c r="D114" s="228">
        <v>3</v>
      </c>
      <c r="E114" s="228">
        <v>4</v>
      </c>
      <c r="F114" s="228">
        <v>5</v>
      </c>
      <c r="G114" s="228">
        <v>6</v>
      </c>
      <c r="H114" s="228">
        <v>7</v>
      </c>
      <c r="I114" s="228">
        <v>8</v>
      </c>
      <c r="J114" s="228">
        <v>9</v>
      </c>
      <c r="K114" s="228">
        <v>10</v>
      </c>
      <c r="L114" s="228">
        <v>11</v>
      </c>
      <c r="M114" s="228">
        <v>12</v>
      </c>
      <c r="N114" s="228">
        <v>13</v>
      </c>
      <c r="O114" s="228">
        <v>14</v>
      </c>
      <c r="P114" s="240"/>
    </row>
    <row r="115" spans="2:16" ht="28.5">
      <c r="B115" s="273"/>
      <c r="C115" s="274" t="s">
        <v>178</v>
      </c>
      <c r="D115" s="228"/>
      <c r="E115" s="228"/>
      <c r="F115" s="107"/>
      <c r="G115" s="228"/>
      <c r="H115" s="228"/>
      <c r="I115" s="228"/>
      <c r="J115" s="228"/>
      <c r="K115" s="228"/>
      <c r="L115" s="228"/>
      <c r="M115" s="228"/>
      <c r="N115" s="228"/>
      <c r="O115" s="228"/>
      <c r="P115" s="240"/>
    </row>
    <row r="116" spans="2:16" ht="24">
      <c r="B116" s="273"/>
      <c r="C116" s="275" t="s">
        <v>259</v>
      </c>
      <c r="D116" s="228"/>
      <c r="E116" s="228"/>
      <c r="F116" s="107"/>
      <c r="G116" s="228"/>
      <c r="H116" s="228"/>
      <c r="I116" s="228"/>
      <c r="J116" s="228"/>
      <c r="K116" s="228"/>
      <c r="L116" s="228"/>
      <c r="M116" s="228"/>
      <c r="N116" s="228"/>
      <c r="O116" s="228"/>
      <c r="P116" s="240"/>
    </row>
    <row r="117" spans="2:16" ht="24">
      <c r="B117" s="227"/>
      <c r="C117" s="275" t="s">
        <v>180</v>
      </c>
      <c r="D117" s="228"/>
      <c r="E117" s="228"/>
      <c r="F117" s="107"/>
      <c r="G117" s="228"/>
      <c r="H117" s="228"/>
      <c r="I117" s="107"/>
      <c r="J117" s="228"/>
      <c r="K117" s="228"/>
      <c r="L117" s="107"/>
      <c r="M117" s="107"/>
      <c r="N117" s="107"/>
      <c r="O117" s="107"/>
      <c r="P117" s="240"/>
    </row>
    <row r="118" spans="2:16" ht="36">
      <c r="B118" s="227"/>
      <c r="C118" s="275" t="s">
        <v>117</v>
      </c>
      <c r="D118" s="228"/>
      <c r="E118" s="228" t="s">
        <v>13</v>
      </c>
      <c r="F118" s="228"/>
      <c r="G118" s="228" t="s">
        <v>13</v>
      </c>
      <c r="H118" s="228"/>
      <c r="I118" s="107"/>
      <c r="J118" s="228"/>
      <c r="K118" s="228" t="s">
        <v>13</v>
      </c>
      <c r="L118" s="107"/>
      <c r="M118" s="107"/>
      <c r="N118" s="228" t="s">
        <v>13</v>
      </c>
      <c r="O118" s="107"/>
      <c r="P118" s="240"/>
    </row>
    <row r="119" spans="2:16" ht="15.75">
      <c r="B119" s="227"/>
      <c r="C119" s="107" t="s">
        <v>116</v>
      </c>
      <c r="D119" s="228"/>
      <c r="E119" s="228"/>
      <c r="F119" s="228"/>
      <c r="G119" s="228"/>
      <c r="H119" s="228"/>
      <c r="I119" s="107"/>
      <c r="J119" s="228"/>
      <c r="K119" s="228"/>
      <c r="L119" s="107"/>
      <c r="M119" s="228"/>
      <c r="N119" s="228"/>
      <c r="O119" s="107"/>
      <c r="P119" s="240"/>
    </row>
    <row r="120" spans="2:16" ht="15.75">
      <c r="B120" s="227"/>
      <c r="C120" s="355" t="s">
        <v>118</v>
      </c>
      <c r="D120" s="355"/>
      <c r="E120" s="355"/>
      <c r="F120" s="355"/>
      <c r="G120" s="355"/>
      <c r="H120" s="355"/>
      <c r="I120" s="355"/>
      <c r="J120" s="355"/>
      <c r="K120" s="355"/>
      <c r="L120" s="355"/>
      <c r="M120" s="355"/>
      <c r="N120" s="355"/>
      <c r="O120" s="355"/>
      <c r="P120" s="240"/>
    </row>
    <row r="121" spans="2:16" ht="42.75">
      <c r="B121" s="273"/>
      <c r="C121" s="274" t="s">
        <v>19</v>
      </c>
      <c r="D121" s="228"/>
      <c r="E121" s="228"/>
      <c r="F121" s="107"/>
      <c r="G121" s="228"/>
      <c r="H121" s="228"/>
      <c r="I121" s="228"/>
      <c r="J121" s="228"/>
      <c r="K121" s="228"/>
      <c r="L121" s="228"/>
      <c r="M121" s="228"/>
      <c r="N121" s="228"/>
      <c r="O121" s="228"/>
      <c r="P121" s="240"/>
    </row>
    <row r="122" spans="2:16" ht="16.5" customHeight="1">
      <c r="B122" s="227"/>
      <c r="C122" s="107" t="s">
        <v>116</v>
      </c>
      <c r="D122" s="228"/>
      <c r="E122" s="228"/>
      <c r="F122" s="228"/>
      <c r="G122" s="228"/>
      <c r="H122" s="228"/>
      <c r="I122" s="107"/>
      <c r="J122" s="228"/>
      <c r="K122" s="228"/>
      <c r="L122" s="107"/>
      <c r="M122" s="107"/>
      <c r="N122" s="107"/>
      <c r="O122" s="107"/>
      <c r="P122" s="240"/>
    </row>
    <row r="123" spans="2:16" ht="16.5" thickBot="1">
      <c r="B123" s="276"/>
      <c r="C123" s="277" t="s">
        <v>119</v>
      </c>
      <c r="D123" s="270"/>
      <c r="E123" s="270"/>
      <c r="F123" s="277"/>
      <c r="G123" s="270"/>
      <c r="H123" s="270"/>
      <c r="I123" s="270"/>
      <c r="J123" s="270"/>
      <c r="K123" s="270"/>
      <c r="L123" s="270"/>
      <c r="M123" s="270"/>
      <c r="N123" s="270"/>
      <c r="O123" s="270"/>
      <c r="P123" s="278"/>
    </row>
    <row r="124" spans="1:16" ht="15.75">
      <c r="A124" s="279"/>
      <c r="B124" s="280" t="s">
        <v>260</v>
      </c>
      <c r="C124" s="281"/>
      <c r="D124" s="282"/>
      <c r="E124" s="282"/>
      <c r="F124" s="281"/>
      <c r="G124" s="282"/>
      <c r="H124" s="282"/>
      <c r="I124" s="282"/>
      <c r="J124" s="282"/>
      <c r="K124" s="282"/>
      <c r="L124" s="282"/>
      <c r="M124" s="282"/>
      <c r="N124" s="282"/>
      <c r="O124" s="282"/>
      <c r="P124" s="283"/>
    </row>
    <row r="125" spans="1:16" ht="15.75">
      <c r="A125" s="279"/>
      <c r="B125" s="280" t="s">
        <v>261</v>
      </c>
      <c r="C125" s="281"/>
      <c r="D125" s="282"/>
      <c r="E125" s="282"/>
      <c r="F125" s="281"/>
      <c r="G125" s="282"/>
      <c r="H125" s="282"/>
      <c r="I125" s="282"/>
      <c r="J125" s="282"/>
      <c r="K125" s="282"/>
      <c r="L125" s="282"/>
      <c r="M125" s="282"/>
      <c r="N125" s="282"/>
      <c r="O125" s="282"/>
      <c r="P125" s="283"/>
    </row>
    <row r="126" spans="1:16" ht="15.75">
      <c r="A126" s="279"/>
      <c r="B126" s="280" t="s">
        <v>262</v>
      </c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</row>
    <row r="127" spans="1:16" ht="15.75">
      <c r="A127" s="279"/>
      <c r="B127" s="280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</row>
    <row r="128" spans="1:16" ht="15.75">
      <c r="A128" s="279"/>
      <c r="B128" s="280"/>
      <c r="C128" s="279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</row>
    <row r="129" spans="1:16" ht="15.75">
      <c r="A129" s="279"/>
      <c r="B129" s="280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</row>
    <row r="130" spans="1:16" ht="15.75">
      <c r="A130" s="279"/>
      <c r="B130" s="280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</row>
    <row r="131" spans="1:16" ht="15.75">
      <c r="A131" s="279"/>
      <c r="B131" s="280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</row>
    <row r="132" spans="1:16" ht="15.75">
      <c r="A132" s="279"/>
      <c r="B132" s="280"/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</row>
    <row r="133" spans="1:16" ht="15.75">
      <c r="A133" s="279"/>
      <c r="B133" s="280"/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</row>
    <row r="134" spans="1:16" ht="15.75">
      <c r="A134" s="279"/>
      <c r="B134" s="280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</row>
    <row r="135" spans="1:16" ht="15.75">
      <c r="A135" s="279"/>
      <c r="B135" s="280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</row>
    <row r="136" ht="15.75">
      <c r="B136" s="1"/>
    </row>
    <row r="137" ht="15.75">
      <c r="B137" s="1"/>
    </row>
    <row r="138" spans="2:6" ht="15.75">
      <c r="B138" s="1"/>
      <c r="F138" s="1"/>
    </row>
    <row r="139" spans="1:16" ht="15.7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8.75">
      <c r="A140" s="2"/>
      <c r="B140" s="20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ht="15.75">
      <c r="F141" s="1"/>
    </row>
    <row r="142" spans="1:16" ht="15.75">
      <c r="A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</sheetData>
  <sheetProtection/>
  <mergeCells count="235">
    <mergeCell ref="A25:B25"/>
    <mergeCell ref="A26:B26"/>
    <mergeCell ref="A27:B27"/>
    <mergeCell ref="A32:A33"/>
    <mergeCell ref="I87:K87"/>
    <mergeCell ref="L87:N87"/>
    <mergeCell ref="I44:I45"/>
    <mergeCell ref="J44:J45"/>
    <mergeCell ref="K44:K45"/>
    <mergeCell ref="L44:L45"/>
    <mergeCell ref="I85:K85"/>
    <mergeCell ref="I86:K86"/>
    <mergeCell ref="L83:N83"/>
    <mergeCell ref="L84:N84"/>
    <mergeCell ref="L85:N85"/>
    <mergeCell ref="L86:N86"/>
    <mergeCell ref="G88:H88"/>
    <mergeCell ref="G89:H89"/>
    <mergeCell ref="G96:H96"/>
    <mergeCell ref="G97:H97"/>
    <mergeCell ref="I96:K96"/>
    <mergeCell ref="L96:N96"/>
    <mergeCell ref="I88:K88"/>
    <mergeCell ref="I89:K89"/>
    <mergeCell ref="L88:N88"/>
    <mergeCell ref="L89:N89"/>
    <mergeCell ref="L77:N77"/>
    <mergeCell ref="L78:N78"/>
    <mergeCell ref="E87:F87"/>
    <mergeCell ref="E88:F88"/>
    <mergeCell ref="E89:F89"/>
    <mergeCell ref="E85:F85"/>
    <mergeCell ref="E86:F86"/>
    <mergeCell ref="G85:H85"/>
    <mergeCell ref="G86:H86"/>
    <mergeCell ref="G87:H87"/>
    <mergeCell ref="L62:N62"/>
    <mergeCell ref="E62:F62"/>
    <mergeCell ref="G62:H62"/>
    <mergeCell ref="E63:F63"/>
    <mergeCell ref="G63:H63"/>
    <mergeCell ref="L76:N76"/>
    <mergeCell ref="I62:K62"/>
    <mergeCell ref="G76:H76"/>
    <mergeCell ref="G77:H77"/>
    <mergeCell ref="G78:H78"/>
    <mergeCell ref="I76:K76"/>
    <mergeCell ref="I77:K77"/>
    <mergeCell ref="I78:K78"/>
    <mergeCell ref="C101:N101"/>
    <mergeCell ref="I73:K73"/>
    <mergeCell ref="I74:K74"/>
    <mergeCell ref="L72:N72"/>
    <mergeCell ref="L73:N73"/>
    <mergeCell ref="L74:N74"/>
    <mergeCell ref="E96:F96"/>
    <mergeCell ref="E97:F97"/>
    <mergeCell ref="E98:F98"/>
    <mergeCell ref="E78:F78"/>
    <mergeCell ref="C10:J10"/>
    <mergeCell ref="D11:H11"/>
    <mergeCell ref="A24:D24"/>
    <mergeCell ref="E24:G24"/>
    <mergeCell ref="H24:J24"/>
    <mergeCell ref="E84:F84"/>
    <mergeCell ref="G83:H83"/>
    <mergeCell ref="G84:H84"/>
    <mergeCell ref="I83:K83"/>
    <mergeCell ref="I84:K84"/>
    <mergeCell ref="B32:B33"/>
    <mergeCell ref="C32:C33"/>
    <mergeCell ref="D32:D33"/>
    <mergeCell ref="E32:G32"/>
    <mergeCell ref="H32:J32"/>
    <mergeCell ref="K32:M32"/>
    <mergeCell ref="B41:N41"/>
    <mergeCell ref="A43:C45"/>
    <mergeCell ref="D43:F43"/>
    <mergeCell ref="G43:I43"/>
    <mergeCell ref="J43:L43"/>
    <mergeCell ref="D44:D45"/>
    <mergeCell ref="E44:E45"/>
    <mergeCell ref="F44:F45"/>
    <mergeCell ref="G44:G45"/>
    <mergeCell ref="H44:H45"/>
    <mergeCell ref="A46:C46"/>
    <mergeCell ref="A47:C47"/>
    <mergeCell ref="B52:N52"/>
    <mergeCell ref="A53:A55"/>
    <mergeCell ref="B53:B55"/>
    <mergeCell ref="C53:C55"/>
    <mergeCell ref="D53:D55"/>
    <mergeCell ref="E53:F55"/>
    <mergeCell ref="G53:H55"/>
    <mergeCell ref="I53:K55"/>
    <mergeCell ref="L53:N55"/>
    <mergeCell ref="B56:B64"/>
    <mergeCell ref="E56:F56"/>
    <mergeCell ref="G56:H56"/>
    <mergeCell ref="I56:K56"/>
    <mergeCell ref="L56:N56"/>
    <mergeCell ref="E57:F57"/>
    <mergeCell ref="G57:H57"/>
    <mergeCell ref="I57:K57"/>
    <mergeCell ref="L57:N57"/>
    <mergeCell ref="E58:F58"/>
    <mergeCell ref="G58:H58"/>
    <mergeCell ref="I58:K58"/>
    <mergeCell ref="L58:N58"/>
    <mergeCell ref="E59:F59"/>
    <mergeCell ref="G59:H59"/>
    <mergeCell ref="I59:K59"/>
    <mergeCell ref="L59:N59"/>
    <mergeCell ref="E60:F60"/>
    <mergeCell ref="G60:H60"/>
    <mergeCell ref="I60:K60"/>
    <mergeCell ref="L60:N60"/>
    <mergeCell ref="E61:F61"/>
    <mergeCell ref="G61:H61"/>
    <mergeCell ref="I61:K61"/>
    <mergeCell ref="L61:N61"/>
    <mergeCell ref="I63:K63"/>
    <mergeCell ref="L63:N63"/>
    <mergeCell ref="E64:F64"/>
    <mergeCell ref="G64:H64"/>
    <mergeCell ref="I64:K64"/>
    <mergeCell ref="L64:N64"/>
    <mergeCell ref="A65:N65"/>
    <mergeCell ref="B66:B80"/>
    <mergeCell ref="E66:F66"/>
    <mergeCell ref="G66:H66"/>
    <mergeCell ref="I66:K66"/>
    <mergeCell ref="L66:N66"/>
    <mergeCell ref="E67:F67"/>
    <mergeCell ref="G67:H67"/>
    <mergeCell ref="I67:K67"/>
    <mergeCell ref="L67:N67"/>
    <mergeCell ref="E68:F68"/>
    <mergeCell ref="G68:H68"/>
    <mergeCell ref="I68:K68"/>
    <mergeCell ref="L68:N68"/>
    <mergeCell ref="E69:F69"/>
    <mergeCell ref="G69:H69"/>
    <mergeCell ref="I69:K69"/>
    <mergeCell ref="L69:N69"/>
    <mergeCell ref="E70:F70"/>
    <mergeCell ref="G70:H70"/>
    <mergeCell ref="I70:K70"/>
    <mergeCell ref="L70:N70"/>
    <mergeCell ref="E71:F71"/>
    <mergeCell ref="G71:H71"/>
    <mergeCell ref="I71:K71"/>
    <mergeCell ref="L71:N71"/>
    <mergeCell ref="E75:F75"/>
    <mergeCell ref="G75:H75"/>
    <mergeCell ref="I75:K75"/>
    <mergeCell ref="L75:N75"/>
    <mergeCell ref="E79:F79"/>
    <mergeCell ref="G79:H79"/>
    <mergeCell ref="I79:K79"/>
    <mergeCell ref="L79:N79"/>
    <mergeCell ref="E76:F76"/>
    <mergeCell ref="E77:F77"/>
    <mergeCell ref="E80:F80"/>
    <mergeCell ref="G80:H80"/>
    <mergeCell ref="I80:K80"/>
    <mergeCell ref="L80:N80"/>
    <mergeCell ref="A81:N81"/>
    <mergeCell ref="B82:B100"/>
    <mergeCell ref="E82:F82"/>
    <mergeCell ref="G82:H82"/>
    <mergeCell ref="I82:K82"/>
    <mergeCell ref="L82:N82"/>
    <mergeCell ref="E90:F90"/>
    <mergeCell ref="G90:H90"/>
    <mergeCell ref="I90:K90"/>
    <mergeCell ref="L90:N90"/>
    <mergeCell ref="E91:F91"/>
    <mergeCell ref="G91:H91"/>
    <mergeCell ref="I91:K91"/>
    <mergeCell ref="L91:N91"/>
    <mergeCell ref="E92:F92"/>
    <mergeCell ref="G92:H92"/>
    <mergeCell ref="I92:K92"/>
    <mergeCell ref="L92:N92"/>
    <mergeCell ref="E93:F93"/>
    <mergeCell ref="G93:H93"/>
    <mergeCell ref="I93:K93"/>
    <mergeCell ref="L93:N93"/>
    <mergeCell ref="E94:F94"/>
    <mergeCell ref="G94:H94"/>
    <mergeCell ref="I94:K94"/>
    <mergeCell ref="L94:N94"/>
    <mergeCell ref="E95:F95"/>
    <mergeCell ref="G95:H95"/>
    <mergeCell ref="I95:K95"/>
    <mergeCell ref="L95:N95"/>
    <mergeCell ref="E99:F99"/>
    <mergeCell ref="G99:H99"/>
    <mergeCell ref="I99:K99"/>
    <mergeCell ref="L99:N99"/>
    <mergeCell ref="E100:F100"/>
    <mergeCell ref="G100:H100"/>
    <mergeCell ref="I100:K100"/>
    <mergeCell ref="L100:N100"/>
    <mergeCell ref="C103:N103"/>
    <mergeCell ref="A106:N106"/>
    <mergeCell ref="B107:B108"/>
    <mergeCell ref="E107:F107"/>
    <mergeCell ref="G107:H107"/>
    <mergeCell ref="I107:K107"/>
    <mergeCell ref="L107:N107"/>
    <mergeCell ref="E108:F108"/>
    <mergeCell ref="G108:H108"/>
    <mergeCell ref="I108:K108"/>
    <mergeCell ref="L108:N108"/>
    <mergeCell ref="B109:N109"/>
    <mergeCell ref="B111:B113"/>
    <mergeCell ref="C111:C113"/>
    <mergeCell ref="D111:D113"/>
    <mergeCell ref="E111:G111"/>
    <mergeCell ref="H111:J112"/>
    <mergeCell ref="K111:M112"/>
    <mergeCell ref="N111:P112"/>
    <mergeCell ref="E112:G112"/>
    <mergeCell ref="C120:O120"/>
    <mergeCell ref="D17:O17"/>
    <mergeCell ref="E72:F72"/>
    <mergeCell ref="E73:F73"/>
    <mergeCell ref="E74:F74"/>
    <mergeCell ref="G72:H72"/>
    <mergeCell ref="G73:H73"/>
    <mergeCell ref="G74:H74"/>
    <mergeCell ref="I72:K72"/>
    <mergeCell ref="E83:F83"/>
  </mergeCells>
  <printOptions/>
  <pageMargins left="0.7874015748031497" right="0.7874015748031497" top="0.4724409448818898" bottom="0.3937007874015748" header="0" footer="0"/>
  <pageSetup horizontalDpi="600" verticalDpi="600" orientation="landscape" paperSize="9" scale="43" r:id="rId1"/>
  <rowBreaks count="3" manualBreakCount="3">
    <brk id="40" max="15" man="1"/>
    <brk id="73" max="15" man="1"/>
    <brk id="110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Admin</cp:lastModifiedBy>
  <cp:lastPrinted>2018-01-24T12:21:40Z</cp:lastPrinted>
  <dcterms:created xsi:type="dcterms:W3CDTF">2012-06-08T07:21:42Z</dcterms:created>
  <dcterms:modified xsi:type="dcterms:W3CDTF">2018-01-24T14:02:05Z</dcterms:modified>
  <cp:category/>
  <cp:version/>
  <cp:contentType/>
  <cp:contentStatus/>
</cp:coreProperties>
</file>